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O:\Projekter\3. Igangværende\LA_Øg kvaliteten af græsensilagen_1327-18\Fase 4\Faktaark\"/>
    </mc:Choice>
  </mc:AlternateContent>
  <xr:revisionPtr revIDLastSave="0" documentId="8_{1C7B522F-AB08-4C00-8F08-D2393966FCBA}" xr6:coauthVersionLast="36" xr6:coauthVersionMax="36" xr10:uidLastSave="{00000000-0000-0000-0000-000000000000}"/>
  <bookViews>
    <workbookView xWindow="0" yWindow="0" windowWidth="19200" windowHeight="6350" activeTab="1" xr2:uid="{00000000-000D-0000-FFFF-FFFF00000000}"/>
  </bookViews>
  <sheets>
    <sheet name="Slættid og aftaler" sheetId="4" r:id="rId1"/>
    <sheet name="Kvalitet og udbytte" sheetId="5" r:id="rId2"/>
    <sheet name="Mineraler og frisk analyser mv" sheetId="2" r:id="rId3"/>
    <sheet name="Udbytte og omk på markniveau" sheetId="3" r:id="rId4"/>
  </sheets>
  <definedNames>
    <definedName name="_xlnm.Print_Area" localSheetId="1">'Kvalitet og udbytte'!$B$2:$L$101</definedName>
    <definedName name="_xlnm.Print_Area" localSheetId="2">'Mineraler og frisk analyser mv'!$B$2:$L$62</definedName>
    <definedName name="_xlnm.Print_Area" localSheetId="0">'Slættid og aftaler'!$B$3:$AQ$63</definedName>
    <definedName name="_xlnm.Print_Area" localSheetId="3">'Udbytte og omk på markniveau'!$B$3:$V$45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2" l="1"/>
  <c r="H6" i="2"/>
  <c r="L24" i="5"/>
  <c r="L37" i="5" s="1"/>
  <c r="K24" i="5"/>
  <c r="K37" i="5" s="1"/>
  <c r="K50" i="5" s="1"/>
  <c r="J24" i="5"/>
  <c r="J37" i="5" s="1"/>
  <c r="I63" i="5"/>
  <c r="I6" i="2" l="1"/>
  <c r="J50" i="5"/>
  <c r="K68" i="5" l="1"/>
  <c r="K63" i="5"/>
  <c r="J68" i="5"/>
  <c r="J63" i="5"/>
  <c r="F4" i="3" l="1"/>
  <c r="B4" i="3"/>
  <c r="E3" i="2"/>
  <c r="B3" i="2"/>
  <c r="P31" i="3" l="1"/>
  <c r="P30" i="3"/>
  <c r="P27" i="3"/>
  <c r="P26" i="3"/>
  <c r="N33" i="3"/>
  <c r="O33" i="3" s="1"/>
  <c r="P33" i="3" s="1"/>
  <c r="N32" i="3"/>
  <c r="O32" i="3" s="1"/>
  <c r="P32" i="3" s="1"/>
  <c r="N31" i="3"/>
  <c r="O31" i="3" s="1"/>
  <c r="N30" i="3"/>
  <c r="O30" i="3" s="1"/>
  <c r="N29" i="3"/>
  <c r="O29" i="3" s="1"/>
  <c r="P29" i="3" s="1"/>
  <c r="N28" i="3"/>
  <c r="O28" i="3" s="1"/>
  <c r="P28" i="3" s="1"/>
  <c r="N27" i="3"/>
  <c r="O27" i="3" s="1"/>
  <c r="N26" i="3"/>
  <c r="O26" i="3" s="1"/>
  <c r="F45" i="3" l="1"/>
  <c r="F40" i="3"/>
  <c r="L35" i="3"/>
  <c r="L39" i="3" s="1"/>
  <c r="F35" i="3"/>
  <c r="F34" i="3" s="1"/>
  <c r="J34" i="3"/>
  <c r="J35" i="3" s="1"/>
  <c r="J39" i="3" s="1"/>
  <c r="H34" i="3"/>
  <c r="H35" i="3" s="1"/>
  <c r="H39" i="3" s="1"/>
  <c r="E34" i="3"/>
  <c r="D34" i="3"/>
  <c r="N25" i="3"/>
  <c r="N24" i="3"/>
  <c r="O24" i="3" s="1"/>
  <c r="P24" i="3" s="1"/>
  <c r="N23" i="3"/>
  <c r="O23" i="3" s="1"/>
  <c r="P23" i="3" s="1"/>
  <c r="N22" i="3"/>
  <c r="O22" i="3" s="1"/>
  <c r="P22" i="3" s="1"/>
  <c r="N21" i="3"/>
  <c r="O21" i="3" s="1"/>
  <c r="P21" i="3" s="1"/>
  <c r="N20" i="3"/>
  <c r="O20" i="3" s="1"/>
  <c r="P20" i="3" s="1"/>
  <c r="N19" i="3"/>
  <c r="O19" i="3" s="1"/>
  <c r="P19" i="3" s="1"/>
  <c r="N18" i="3"/>
  <c r="O18" i="3" s="1"/>
  <c r="P18" i="3" s="1"/>
  <c r="N17" i="3"/>
  <c r="O17" i="3" s="1"/>
  <c r="P17" i="3" s="1"/>
  <c r="N16" i="3"/>
  <c r="O16" i="3" s="1"/>
  <c r="P16" i="3" s="1"/>
  <c r="N15" i="3"/>
  <c r="O15" i="3" s="1"/>
  <c r="P15" i="3" s="1"/>
  <c r="N14" i="3"/>
  <c r="O14" i="3" s="1"/>
  <c r="P14" i="3" s="1"/>
  <c r="N13" i="3"/>
  <c r="O13" i="3" s="1"/>
  <c r="P13" i="3" s="1"/>
  <c r="N12" i="3"/>
  <c r="O12" i="3" s="1"/>
  <c r="P12" i="3" s="1"/>
  <c r="N11" i="3"/>
  <c r="O11" i="3" s="1"/>
  <c r="P11" i="3" s="1"/>
  <c r="N10" i="3"/>
  <c r="O10" i="3" s="1"/>
  <c r="P10" i="3" s="1"/>
  <c r="N9" i="3"/>
  <c r="O9" i="3" s="1"/>
  <c r="P9" i="3" s="1"/>
  <c r="N8" i="3"/>
  <c r="O8" i="3" s="1"/>
  <c r="P8" i="3" s="1"/>
  <c r="F129" i="2"/>
  <c r="L117" i="2"/>
  <c r="L121" i="2" s="1"/>
  <c r="F117" i="2"/>
  <c r="F116" i="2" s="1"/>
  <c r="J116" i="2"/>
  <c r="J117" i="2" s="1"/>
  <c r="J121" i="2" s="1"/>
  <c r="E116" i="2"/>
  <c r="R115" i="2"/>
  <c r="S115" i="2" s="1"/>
  <c r="R114" i="2"/>
  <c r="S114" i="2" s="1"/>
  <c r="D113" i="2"/>
  <c r="D116" i="2" s="1"/>
  <c r="Q112" i="2"/>
  <c r="R112" i="2" s="1"/>
  <c r="S112" i="2" s="1"/>
  <c r="H111" i="2"/>
  <c r="Q111" i="2" s="1"/>
  <c r="R111" i="2" s="1"/>
  <c r="Q110" i="2"/>
  <c r="R110" i="2" s="1"/>
  <c r="S110" i="2" s="1"/>
  <c r="Q109" i="2"/>
  <c r="R109" i="2" s="1"/>
  <c r="S109" i="2" s="1"/>
  <c r="Q108" i="2"/>
  <c r="R108" i="2" s="1"/>
  <c r="S108" i="2" s="1"/>
  <c r="Q107" i="2"/>
  <c r="R107" i="2" s="1"/>
  <c r="S107" i="2" s="1"/>
  <c r="Q106" i="2"/>
  <c r="R106" i="2" s="1"/>
  <c r="S106" i="2" s="1"/>
  <c r="Q105" i="2"/>
  <c r="R105" i="2" s="1"/>
  <c r="S105" i="2" s="1"/>
  <c r="Q104" i="2"/>
  <c r="R104" i="2" s="1"/>
  <c r="S104" i="2" s="1"/>
  <c r="Q103" i="2"/>
  <c r="R103" i="2" s="1"/>
  <c r="S103" i="2" s="1"/>
  <c r="Q102" i="2"/>
  <c r="R102" i="2" s="1"/>
  <c r="S102" i="2" s="1"/>
  <c r="Q101" i="2"/>
  <c r="R101" i="2" s="1"/>
  <c r="S101" i="2" s="1"/>
  <c r="Q100" i="2"/>
  <c r="R100" i="2" s="1"/>
  <c r="S100" i="2" s="1"/>
  <c r="Q99" i="2"/>
  <c r="R99" i="2" s="1"/>
  <c r="S99" i="2" s="1"/>
  <c r="Q98" i="2"/>
  <c r="R98" i="2" s="1"/>
  <c r="S98" i="2" s="1"/>
  <c r="Q97" i="2"/>
  <c r="R97" i="2" s="1"/>
  <c r="S97" i="2" s="1"/>
  <c r="Q96" i="2"/>
  <c r="R96" i="2" s="1"/>
  <c r="S96" i="2" s="1"/>
  <c r="O25" i="3" l="1"/>
  <c r="P25" i="3" s="1"/>
  <c r="L40" i="3"/>
  <c r="L45" i="3"/>
  <c r="D117" i="2"/>
  <c r="D121" i="2" s="1"/>
  <c r="D122" i="2" s="1"/>
  <c r="H116" i="2"/>
  <c r="H117" i="2" s="1"/>
  <c r="H121" i="2" s="1"/>
  <c r="H122" i="2" s="1"/>
  <c r="Q113" i="2"/>
  <c r="R113" i="2" s="1"/>
  <c r="S113" i="2" s="1"/>
  <c r="D35" i="3"/>
  <c r="D39" i="3" s="1"/>
  <c r="D40" i="3" s="1"/>
  <c r="H40" i="3"/>
  <c r="H45" i="3"/>
  <c r="J45" i="3"/>
  <c r="J40" i="3"/>
  <c r="J129" i="2"/>
  <c r="J122" i="2"/>
  <c r="D45" i="3" l="1"/>
  <c r="D129" i="2"/>
  <c r="H129" i="2"/>
</calcChain>
</file>

<file path=xl/sharedStrings.xml><?xml version="1.0" encoding="utf-8"?>
<sst xmlns="http://schemas.openxmlformats.org/spreadsheetml/2006/main" count="221" uniqueCount="107">
  <si>
    <t>Udbytte</t>
  </si>
  <si>
    <t>1. sl</t>
  </si>
  <si>
    <t>2. sl</t>
  </si>
  <si>
    <t>3. sl</t>
  </si>
  <si>
    <t>4. sl</t>
  </si>
  <si>
    <t>5. sl</t>
  </si>
  <si>
    <t>FEN /ha</t>
  </si>
  <si>
    <t>Slæt græs</t>
  </si>
  <si>
    <t>MJ/kg ts</t>
  </si>
  <si>
    <t>Protein %</t>
  </si>
  <si>
    <t>Tørstof</t>
  </si>
  <si>
    <t>Majs</t>
  </si>
  <si>
    <t>Hans Erik</t>
  </si>
  <si>
    <r>
      <t>Grovfoder under luppen:</t>
    </r>
    <r>
      <rPr>
        <sz val="14"/>
        <rFont val="Arial"/>
        <family val="2"/>
      </rPr>
      <t xml:space="preserve"> Udbytter på markniveau - variation mellem marker</t>
    </r>
  </si>
  <si>
    <t>Lars Jager Madsen</t>
  </si>
  <si>
    <t>Slæt</t>
  </si>
  <si>
    <t>1. Slæt</t>
  </si>
  <si>
    <t>ts %</t>
  </si>
  <si>
    <t>ts</t>
  </si>
  <si>
    <t>3. slæt</t>
  </si>
  <si>
    <t>4. slæt</t>
  </si>
  <si>
    <t>I alt,</t>
  </si>
  <si>
    <t>Tons ts</t>
  </si>
  <si>
    <t>ca FEN/ha</t>
  </si>
  <si>
    <t>antal slæt</t>
  </si>
  <si>
    <t>Mark nr</t>
  </si>
  <si>
    <t>Ha</t>
  </si>
  <si>
    <t>tons</t>
  </si>
  <si>
    <t>( Ensilagen)</t>
  </si>
  <si>
    <t>tons ts</t>
  </si>
  <si>
    <t>pr ha</t>
  </si>
  <si>
    <t>indregnet</t>
  </si>
  <si>
    <t>Indkøbt</t>
  </si>
  <si>
    <t>Tons i alt</t>
  </si>
  <si>
    <t>Tons ts i alt</t>
  </si>
  <si>
    <t>kg ts / FEN</t>
  </si>
  <si>
    <t>FEN i alt (vejet)</t>
  </si>
  <si>
    <t>Efter ensileringstab</t>
  </si>
  <si>
    <t>(-7%)</t>
  </si>
  <si>
    <t>( -7%)</t>
  </si>
  <si>
    <t>( -10%)</t>
  </si>
  <si>
    <t>( FEN opmålt)</t>
  </si>
  <si>
    <t>Korrigeret efter opfodring</t>
  </si>
  <si>
    <t>Maskinstation, kr</t>
  </si>
  <si>
    <t>Kr / FEN (vejet)</t>
  </si>
  <si>
    <t xml:space="preserve">Majs: maskinstation </t>
  </si>
  <si>
    <t>v 1,2 kg ts/ FEN)</t>
  </si>
  <si>
    <t>(-10%)</t>
  </si>
  <si>
    <t>( -5%)</t>
  </si>
  <si>
    <t>(-3%)</t>
  </si>
  <si>
    <t xml:space="preserve">ca </t>
  </si>
  <si>
    <t xml:space="preserve">19.500  kr maskinstation i september? </t>
  </si>
  <si>
    <t xml:space="preserve">NB på opmålt mgd. </t>
  </si>
  <si>
    <t>Majs: maskinstation ca. 0,17 kr / FEN</t>
  </si>
  <si>
    <t>4 slæt</t>
  </si>
  <si>
    <t>5 slæt</t>
  </si>
  <si>
    <t xml:space="preserve">Slæt-intervaller afhængig af slætstrategi </t>
  </si>
  <si>
    <t>Uge</t>
  </si>
  <si>
    <t>noter dato!</t>
  </si>
  <si>
    <t>x</t>
  </si>
  <si>
    <t>Maj</t>
  </si>
  <si>
    <t>Oktober</t>
  </si>
  <si>
    <t>September</t>
  </si>
  <si>
    <t>August</t>
  </si>
  <si>
    <t>Juli</t>
  </si>
  <si>
    <t>Juni</t>
  </si>
  <si>
    <t>Aftalekalender</t>
  </si>
  <si>
    <t>Kvægrådgiver</t>
  </si>
  <si>
    <t>Planteavl</t>
  </si>
  <si>
    <t>2. slæt</t>
  </si>
  <si>
    <t>Mineraler</t>
  </si>
  <si>
    <t>1. slæt</t>
  </si>
  <si>
    <t>5. slæt</t>
  </si>
  <si>
    <t>INDTASTNING</t>
  </si>
  <si>
    <t>Afgræsning</t>
  </si>
  <si>
    <t>Stivelse</t>
  </si>
  <si>
    <t>Helsæd 1</t>
  </si>
  <si>
    <t>Frisk analyser</t>
  </si>
  <si>
    <t>Antal slæt</t>
  </si>
  <si>
    <t>Bemærkninger</t>
  </si>
  <si>
    <t xml:space="preserve">Ca. FEN/ha  </t>
  </si>
  <si>
    <t xml:space="preserve">v/ </t>
  </si>
  <si>
    <t>Kg ts/ FEN</t>
  </si>
  <si>
    <r>
      <t>Elitegrovfoder:</t>
    </r>
    <r>
      <rPr>
        <sz val="14"/>
        <rFont val="Arial"/>
        <family val="2"/>
      </rPr>
      <t xml:space="preserve"> </t>
    </r>
  </si>
  <si>
    <r>
      <t>Elitegrovfoder:</t>
    </r>
    <r>
      <rPr>
        <sz val="14"/>
        <rFont val="Arial"/>
        <family val="2"/>
      </rPr>
      <t xml:space="preserve"> Udbytter, kvalitet og målsætning</t>
    </r>
  </si>
  <si>
    <t>Bedste XX %</t>
  </si>
  <si>
    <t>Protein</t>
  </si>
  <si>
    <t>Planlagt</t>
  </si>
  <si>
    <t>Slæt - dato</t>
  </si>
  <si>
    <t>Opnået</t>
  </si>
  <si>
    <t>Svovl, g/kg ts</t>
  </si>
  <si>
    <t>Calsium, g/kg ts</t>
  </si>
  <si>
    <t>Slættidspunkt og aftaler</t>
  </si>
  <si>
    <t>Mål 2017</t>
  </si>
  <si>
    <t>Ford. Org Stof</t>
  </si>
  <si>
    <t>Elitegrovfoder</t>
  </si>
  <si>
    <r>
      <t xml:space="preserve">Grovfoder under luppen </t>
    </r>
    <r>
      <rPr>
        <sz val="14"/>
        <rFont val="Arial"/>
        <family val="2"/>
      </rPr>
      <t>- udbytter på markniveau  og maskinstationsomk.</t>
    </r>
  </si>
  <si>
    <t>Ærteens</t>
  </si>
  <si>
    <t>19.6</t>
  </si>
  <si>
    <t>22.5</t>
  </si>
  <si>
    <t>18.7</t>
  </si>
  <si>
    <t>11.8</t>
  </si>
  <si>
    <t>12.9</t>
  </si>
  <si>
    <t>Mælkemanden</t>
  </si>
  <si>
    <t>AAT20 g/kg TS</t>
  </si>
  <si>
    <t>Navn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</si>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</sst>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kr&quot;\ #,##0_);\(&quot;kr&quot;\ #,##0\)"/>
    <numFmt numFmtId="165" formatCode="0.0"/>
    <numFmt numFmtId="166" formatCode="#,##0.0"/>
    <numFmt numFmtId="167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</font>
    <font>
      <i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3EDE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>
      <alignment vertical="top"/>
    </xf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14" applyNumberFormat="0" applyFont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>
      <alignment vertical="top"/>
    </xf>
  </cellStyleXfs>
  <cellXfs count="355">
    <xf numFmtId="0" fontId="0" fillId="0" borderId="0" xfId="0"/>
    <xf numFmtId="0" fontId="3" fillId="4" borderId="0" xfId="7" applyFont="1" applyFill="1" applyAlignment="1"/>
    <xf numFmtId="0" fontId="10" fillId="4" borderId="0" xfId="7" applyFill="1" applyAlignment="1"/>
    <xf numFmtId="0" fontId="10" fillId="0" borderId="0" xfId="7" applyAlignment="1"/>
    <xf numFmtId="0" fontId="5" fillId="4" borderId="0" xfId="7" applyFont="1" applyFill="1" applyAlignment="1"/>
    <xf numFmtId="0" fontId="6" fillId="4" borderId="0" xfId="7" applyFont="1" applyFill="1" applyAlignment="1"/>
    <xf numFmtId="0" fontId="6" fillId="0" borderId="0" xfId="7" applyFont="1" applyAlignment="1"/>
    <xf numFmtId="0" fontId="2" fillId="0" borderId="0" xfId="7" applyFont="1" applyAlignment="1"/>
    <xf numFmtId="0" fontId="11" fillId="0" borderId="0" xfId="7" applyFont="1" applyAlignment="1"/>
    <xf numFmtId="0" fontId="2" fillId="4" borderId="0" xfId="7" applyFont="1" applyFill="1" applyAlignment="1"/>
    <xf numFmtId="0" fontId="10" fillId="0" borderId="1" xfId="7" applyBorder="1" applyAlignment="1">
      <alignment horizontal="left"/>
    </xf>
    <xf numFmtId="0" fontId="10" fillId="0" borderId="1" xfId="7" applyBorder="1" applyAlignment="1">
      <alignment horizontal="center"/>
    </xf>
    <xf numFmtId="0" fontId="10" fillId="0" borderId="1" xfId="7" applyBorder="1" applyAlignment="1"/>
    <xf numFmtId="0" fontId="10" fillId="2" borderId="1" xfId="7" applyFill="1" applyBorder="1" applyAlignment="1">
      <alignment horizontal="center"/>
    </xf>
    <xf numFmtId="0" fontId="10" fillId="2" borderId="1" xfId="7" applyFill="1" applyBorder="1" applyAlignment="1">
      <alignment horizontal="left"/>
    </xf>
    <xf numFmtId="0" fontId="9" fillId="2" borderId="1" xfId="7" applyFont="1" applyFill="1" applyBorder="1" applyAlignment="1">
      <alignment horizontal="center"/>
    </xf>
    <xf numFmtId="0" fontId="10" fillId="2" borderId="1" xfId="7" quotePrefix="1" applyFill="1" applyBorder="1" applyAlignment="1">
      <alignment horizontal="center"/>
    </xf>
    <xf numFmtId="3" fontId="10" fillId="2" borderId="1" xfId="7" applyNumberFormat="1" applyFill="1" applyBorder="1" applyAlignment="1">
      <alignment horizontal="center"/>
    </xf>
    <xf numFmtId="0" fontId="10" fillId="2" borderId="0" xfId="7" applyFill="1" applyAlignment="1"/>
    <xf numFmtId="0" fontId="12" fillId="0" borderId="0" xfId="7" applyFont="1" applyAlignment="1"/>
    <xf numFmtId="0" fontId="6" fillId="4" borderId="3" xfId="7" applyFont="1" applyFill="1" applyBorder="1" applyAlignment="1"/>
    <xf numFmtId="0" fontId="2" fillId="0" borderId="15" xfId="7" applyFont="1" applyBorder="1" applyAlignment="1">
      <alignment horizontal="left"/>
    </xf>
    <xf numFmtId="0" fontId="10" fillId="0" borderId="15" xfId="7" applyBorder="1" applyAlignment="1">
      <alignment horizontal="center"/>
    </xf>
    <xf numFmtId="0" fontId="10" fillId="0" borderId="16" xfId="7" applyBorder="1" applyAlignment="1">
      <alignment horizontal="center"/>
    </xf>
    <xf numFmtId="0" fontId="2" fillId="2" borderId="1" xfId="7" quotePrefix="1" applyFont="1" applyFill="1" applyBorder="1" applyAlignment="1">
      <alignment horizontal="center"/>
    </xf>
    <xf numFmtId="0" fontId="10" fillId="2" borderId="2" xfId="7" applyFill="1" applyBorder="1" applyAlignment="1">
      <alignment horizontal="center"/>
    </xf>
    <xf numFmtId="0" fontId="10" fillId="0" borderId="2" xfId="7" applyBorder="1" applyAlignment="1">
      <alignment horizontal="center"/>
    </xf>
    <xf numFmtId="0" fontId="6" fillId="4" borderId="4" xfId="7" applyFont="1" applyFill="1" applyBorder="1" applyAlignment="1"/>
    <xf numFmtId="0" fontId="6" fillId="4" borderId="17" xfId="7" applyFont="1" applyFill="1" applyBorder="1" applyAlignment="1"/>
    <xf numFmtId="0" fontId="10" fillId="0" borderId="15" xfId="7" applyBorder="1" applyAlignment="1">
      <alignment horizontal="left"/>
    </xf>
    <xf numFmtId="0" fontId="2" fillId="0" borderId="1" xfId="7" applyFont="1" applyBorder="1" applyAlignment="1">
      <alignment horizontal="center"/>
    </xf>
    <xf numFmtId="0" fontId="10" fillId="2" borderId="15" xfId="7" applyFill="1" applyBorder="1" applyAlignment="1">
      <alignment horizontal="center"/>
    </xf>
    <xf numFmtId="0" fontId="10" fillId="0" borderId="18" xfId="7" applyBorder="1" applyAlignment="1">
      <alignment horizontal="left"/>
    </xf>
    <xf numFmtId="0" fontId="10" fillId="2" borderId="18" xfId="7" applyFill="1" applyBorder="1" applyAlignment="1">
      <alignment horizontal="left"/>
    </xf>
    <xf numFmtId="0" fontId="10" fillId="2" borderId="18" xfId="7" applyFill="1" applyBorder="1" applyAlignment="1">
      <alignment horizontal="center"/>
    </xf>
    <xf numFmtId="0" fontId="10" fillId="2" borderId="15" xfId="7" applyFill="1" applyBorder="1" applyAlignment="1">
      <alignment horizontal="left"/>
    </xf>
    <xf numFmtId="0" fontId="2" fillId="2" borderId="15" xfId="7" applyFont="1" applyFill="1" applyBorder="1" applyAlignment="1">
      <alignment horizontal="center"/>
    </xf>
    <xf numFmtId="0" fontId="10" fillId="0" borderId="18" xfId="7" applyBorder="1" applyAlignment="1"/>
    <xf numFmtId="0" fontId="10" fillId="0" borderId="18" xfId="7" applyBorder="1" applyAlignment="1">
      <alignment horizontal="center"/>
    </xf>
    <xf numFmtId="9" fontId="2" fillId="2" borderId="15" xfId="7" applyNumberFormat="1" applyFont="1" applyFill="1" applyBorder="1" applyAlignment="1">
      <alignment horizontal="center"/>
    </xf>
    <xf numFmtId="0" fontId="2" fillId="0" borderId="18" xfId="7" applyFont="1" applyBorder="1" applyAlignment="1">
      <alignment horizontal="left"/>
    </xf>
    <xf numFmtId="9" fontId="2" fillId="2" borderId="18" xfId="7" applyNumberFormat="1" applyFont="1" applyFill="1" applyBorder="1" applyAlignment="1">
      <alignment horizontal="center"/>
    </xf>
    <xf numFmtId="0" fontId="2" fillId="2" borderId="18" xfId="7" applyFont="1" applyFill="1" applyBorder="1" applyAlignment="1">
      <alignment horizontal="center"/>
    </xf>
    <xf numFmtId="0" fontId="2" fillId="2" borderId="20" xfId="7" applyFont="1" applyFill="1" applyBorder="1" applyAlignment="1">
      <alignment horizontal="center"/>
    </xf>
    <xf numFmtId="0" fontId="10" fillId="0" borderId="0" xfId="7" applyBorder="1" applyAlignment="1"/>
    <xf numFmtId="0" fontId="10" fillId="0" borderId="21" xfId="7" applyBorder="1" applyAlignment="1"/>
    <xf numFmtId="0" fontId="2" fillId="0" borderId="22" xfId="7" applyFont="1" applyBorder="1" applyAlignment="1"/>
    <xf numFmtId="0" fontId="2" fillId="0" borderId="6" xfId="7" applyFont="1" applyBorder="1" applyAlignment="1"/>
    <xf numFmtId="0" fontId="6" fillId="0" borderId="7" xfId="7" applyFont="1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10" fillId="0" borderId="6" xfId="7" applyBorder="1" applyAlignment="1">
      <alignment horizontal="center"/>
    </xf>
    <xf numFmtId="0" fontId="6" fillId="0" borderId="6" xfId="7" applyFont="1" applyBorder="1" applyAlignment="1">
      <alignment horizontal="center"/>
    </xf>
    <xf numFmtId="0" fontId="2" fillId="0" borderId="7" xfId="7" applyFont="1" applyBorder="1" applyAlignment="1">
      <alignment horizontal="center"/>
    </xf>
    <xf numFmtId="0" fontId="10" fillId="0" borderId="0" xfId="7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6" xfId="7" applyFont="1" applyBorder="1" applyAlignment="1">
      <alignment horizontal="center"/>
    </xf>
    <xf numFmtId="0" fontId="2" fillId="6" borderId="23" xfId="7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6" fillId="0" borderId="24" xfId="7" applyFont="1" applyBorder="1" applyAlignment="1"/>
    <xf numFmtId="0" fontId="2" fillId="0" borderId="11" xfId="7" applyFont="1" applyBorder="1" applyAlignment="1">
      <alignment horizontal="center"/>
    </xf>
    <xf numFmtId="3" fontId="2" fillId="0" borderId="12" xfId="7" applyNumberFormat="1" applyFont="1" applyBorder="1" applyAlignment="1">
      <alignment horizontal="center"/>
    </xf>
    <xf numFmtId="3" fontId="10" fillId="0" borderId="13" xfId="7" applyNumberFormat="1" applyBorder="1" applyAlignment="1">
      <alignment horizontal="center"/>
    </xf>
    <xf numFmtId="3" fontId="13" fillId="0" borderId="12" xfId="7" applyNumberFormat="1" applyFont="1" applyBorder="1" applyAlignment="1">
      <alignment horizontal="center"/>
    </xf>
    <xf numFmtId="3" fontId="2" fillId="0" borderId="11" xfId="7" applyNumberFormat="1" applyFont="1" applyBorder="1" applyAlignment="1">
      <alignment horizontal="center"/>
    </xf>
    <xf numFmtId="3" fontId="13" fillId="0" borderId="13" xfId="7" applyNumberFormat="1" applyFont="1" applyBorder="1" applyAlignment="1">
      <alignment horizontal="center"/>
    </xf>
    <xf numFmtId="3" fontId="10" fillId="0" borderId="0" xfId="7" applyNumberFormat="1" applyBorder="1" applyAlignment="1">
      <alignment horizontal="center"/>
    </xf>
    <xf numFmtId="0" fontId="2" fillId="0" borderId="9" xfId="7" applyFont="1" applyBorder="1" applyAlignment="1">
      <alignment horizontal="center"/>
    </xf>
    <xf numFmtId="3" fontId="12" fillId="0" borderId="25" xfId="7" applyNumberFormat="1" applyFont="1" applyFill="1" applyBorder="1" applyAlignment="1">
      <alignment horizontal="center"/>
    </xf>
    <xf numFmtId="0" fontId="6" fillId="0" borderId="1" xfId="7" applyFont="1" applyBorder="1" applyAlignment="1">
      <alignment horizontal="center"/>
    </xf>
    <xf numFmtId="166" fontId="10" fillId="0" borderId="15" xfId="7" applyNumberFormat="1" applyBorder="1" applyAlignment="1">
      <alignment horizontal="center"/>
    </xf>
    <xf numFmtId="4" fontId="12" fillId="0" borderId="16" xfId="7" applyNumberFormat="1" applyFont="1" applyBorder="1" applyAlignment="1">
      <alignment horizontal="center"/>
    </xf>
    <xf numFmtId="3" fontId="10" fillId="2" borderId="26" xfId="7" applyNumberFormat="1" applyFill="1" applyBorder="1" applyAlignment="1">
      <alignment horizontal="center"/>
    </xf>
    <xf numFmtId="4" fontId="12" fillId="0" borderId="27" xfId="7" applyNumberFormat="1" applyFont="1" applyBorder="1" applyAlignment="1">
      <alignment horizontal="center"/>
    </xf>
    <xf numFmtId="166" fontId="10" fillId="0" borderId="28" xfId="7" applyNumberFormat="1" applyBorder="1" applyAlignment="1">
      <alignment horizontal="center"/>
    </xf>
    <xf numFmtId="3" fontId="10" fillId="0" borderId="29" xfId="7" applyNumberFormat="1" applyBorder="1" applyAlignment="1">
      <alignment horizontal="center"/>
    </xf>
    <xf numFmtId="4" fontId="12" fillId="0" borderId="30" xfId="7" applyNumberFormat="1" applyFont="1" applyBorder="1" applyAlignment="1">
      <alignment horizontal="center"/>
    </xf>
    <xf numFmtId="3" fontId="2" fillId="2" borderId="31" xfId="7" applyNumberFormat="1" applyFont="1" applyFill="1" applyBorder="1" applyAlignment="1">
      <alignment horizontal="center"/>
    </xf>
    <xf numFmtId="4" fontId="12" fillId="0" borderId="2" xfId="7" applyNumberFormat="1" applyFont="1" applyBorder="1" applyAlignment="1">
      <alignment horizontal="center"/>
    </xf>
    <xf numFmtId="165" fontId="10" fillId="0" borderId="32" xfId="7" applyNumberFormat="1" applyBorder="1" applyAlignment="1">
      <alignment horizontal="center"/>
    </xf>
    <xf numFmtId="2" fontId="6" fillId="0" borderId="15" xfId="7" applyNumberFormat="1" applyFont="1" applyBorder="1" applyAlignment="1">
      <alignment horizontal="center"/>
    </xf>
    <xf numFmtId="3" fontId="10" fillId="0" borderId="30" xfId="7" applyNumberFormat="1" applyBorder="1" applyAlignment="1">
      <alignment horizontal="center"/>
    </xf>
    <xf numFmtId="0" fontId="10" fillId="0" borderId="0" xfId="7" applyAlignment="1">
      <alignment horizontal="center"/>
    </xf>
    <xf numFmtId="166" fontId="10" fillId="0" borderId="1" xfId="7" applyNumberFormat="1" applyBorder="1" applyAlignment="1">
      <alignment horizontal="center"/>
    </xf>
    <xf numFmtId="3" fontId="10" fillId="2" borderId="32" xfId="7" applyNumberFormat="1" applyFill="1" applyBorder="1" applyAlignment="1">
      <alignment horizontal="center"/>
    </xf>
    <xf numFmtId="4" fontId="12" fillId="0" borderId="33" xfId="7" applyNumberFormat="1" applyFont="1" applyBorder="1" applyAlignment="1">
      <alignment horizontal="center"/>
    </xf>
    <xf numFmtId="166" fontId="10" fillId="0" borderId="31" xfId="7" applyNumberFormat="1" applyBorder="1" applyAlignment="1">
      <alignment horizontal="center"/>
    </xf>
    <xf numFmtId="3" fontId="10" fillId="0" borderId="32" xfId="7" applyNumberFormat="1" applyBorder="1" applyAlignment="1">
      <alignment horizontal="center"/>
    </xf>
    <xf numFmtId="3" fontId="10" fillId="2" borderId="31" xfId="7" applyNumberFormat="1" applyFill="1" applyBorder="1" applyAlignment="1">
      <alignment horizontal="center"/>
    </xf>
    <xf numFmtId="2" fontId="6" fillId="0" borderId="1" xfId="7" applyNumberFormat="1" applyFont="1" applyBorder="1" applyAlignment="1">
      <alignment horizontal="center"/>
    </xf>
    <xf numFmtId="0" fontId="6" fillId="0" borderId="1" xfId="7" applyFont="1" applyBorder="1" applyAlignment="1"/>
    <xf numFmtId="4" fontId="12" fillId="7" borderId="2" xfId="7" applyNumberFormat="1" applyFont="1" applyFill="1" applyBorder="1" applyAlignment="1">
      <alignment horizontal="center"/>
    </xf>
    <xf numFmtId="4" fontId="12" fillId="7" borderId="33" xfId="7" applyNumberFormat="1" applyFont="1" applyFill="1" applyBorder="1" applyAlignment="1">
      <alignment horizontal="center"/>
    </xf>
    <xf numFmtId="3" fontId="10" fillId="0" borderId="34" xfId="7" applyNumberFormat="1" applyBorder="1" applyAlignment="1">
      <alignment horizontal="center"/>
    </xf>
    <xf numFmtId="4" fontId="12" fillId="0" borderId="35" xfId="7" applyNumberFormat="1" applyFont="1" applyBorder="1" applyAlignment="1">
      <alignment horizontal="center"/>
    </xf>
    <xf numFmtId="165" fontId="10" fillId="0" borderId="36" xfId="7" applyNumberFormat="1" applyBorder="1" applyAlignment="1">
      <alignment horizontal="center"/>
    </xf>
    <xf numFmtId="0" fontId="6" fillId="0" borderId="37" xfId="7" applyFont="1" applyBorder="1" applyAlignment="1">
      <alignment horizontal="center"/>
    </xf>
    <xf numFmtId="0" fontId="2" fillId="0" borderId="20" xfId="7" applyFont="1" applyBorder="1" applyAlignment="1"/>
    <xf numFmtId="166" fontId="10" fillId="0" borderId="20" xfId="7" applyNumberFormat="1" applyBorder="1" applyAlignment="1">
      <alignment horizontal="center"/>
    </xf>
    <xf numFmtId="4" fontId="10" fillId="0" borderId="0" xfId="7" applyNumberFormat="1" applyAlignment="1">
      <alignment horizontal="center"/>
    </xf>
    <xf numFmtId="166" fontId="10" fillId="0" borderId="24" xfId="7" applyNumberFormat="1" applyBorder="1" applyAlignment="1">
      <alignment horizontal="center"/>
    </xf>
    <xf numFmtId="4" fontId="10" fillId="0" borderId="38" xfId="7" applyNumberFormat="1" applyBorder="1" applyAlignment="1">
      <alignment horizontal="center"/>
    </xf>
    <xf numFmtId="166" fontId="10" fillId="0" borderId="0" xfId="7" applyNumberFormat="1" applyAlignment="1">
      <alignment horizontal="center"/>
    </xf>
    <xf numFmtId="3" fontId="10" fillId="0" borderId="20" xfId="7" applyNumberFormat="1" applyBorder="1" applyAlignment="1">
      <alignment horizontal="center"/>
    </xf>
    <xf numFmtId="3" fontId="10" fillId="0" borderId="0" xfId="7" applyNumberFormat="1" applyAlignment="1">
      <alignment horizontal="center"/>
    </xf>
    <xf numFmtId="165" fontId="10" fillId="0" borderId="37" xfId="7" applyNumberFormat="1" applyBorder="1" applyAlignment="1">
      <alignment horizontal="center"/>
    </xf>
    <xf numFmtId="0" fontId="10" fillId="0" borderId="37" xfId="7" applyBorder="1" applyAlignment="1">
      <alignment horizontal="center"/>
    </xf>
    <xf numFmtId="0" fontId="10" fillId="0" borderId="39" xfId="7" applyBorder="1" applyAlignment="1"/>
    <xf numFmtId="3" fontId="10" fillId="0" borderId="24" xfId="7" applyNumberFormat="1" applyBorder="1" applyAlignment="1">
      <alignment horizontal="center"/>
    </xf>
    <xf numFmtId="3" fontId="10" fillId="0" borderId="38" xfId="7" applyNumberFormat="1" applyBorder="1" applyAlignment="1">
      <alignment horizontal="center"/>
    </xf>
    <xf numFmtId="0" fontId="10" fillId="0" borderId="24" xfId="7" applyBorder="1" applyAlignment="1">
      <alignment horizontal="center"/>
    </xf>
    <xf numFmtId="0" fontId="10" fillId="0" borderId="38" xfId="7" applyBorder="1" applyAlignment="1"/>
    <xf numFmtId="0" fontId="2" fillId="0" borderId="15" xfId="7" applyFont="1" applyBorder="1" applyAlignment="1"/>
    <xf numFmtId="0" fontId="10" fillId="0" borderId="21" xfId="7" applyBorder="1" applyAlignment="1">
      <alignment horizontal="center"/>
    </xf>
    <xf numFmtId="0" fontId="10" fillId="0" borderId="28" xfId="7" applyBorder="1" applyAlignment="1">
      <alignment horizontal="center"/>
    </xf>
    <xf numFmtId="0" fontId="9" fillId="0" borderId="22" xfId="7" applyFont="1" applyBorder="1" applyAlignment="1"/>
    <xf numFmtId="0" fontId="9" fillId="0" borderId="40" xfId="7" applyFont="1" applyBorder="1" applyAlignment="1">
      <alignment horizontal="center"/>
    </xf>
    <xf numFmtId="0" fontId="9" fillId="4" borderId="37" xfId="7" applyFont="1" applyFill="1" applyBorder="1" applyAlignment="1">
      <alignment horizontal="center"/>
    </xf>
    <xf numFmtId="0" fontId="9" fillId="4" borderId="22" xfId="7" applyFont="1" applyFill="1" applyBorder="1" applyAlignment="1">
      <alignment horizontal="center"/>
    </xf>
    <xf numFmtId="0" fontId="9" fillId="0" borderId="39" xfId="7" applyFont="1" applyBorder="1" applyAlignment="1">
      <alignment horizontal="center"/>
    </xf>
    <xf numFmtId="0" fontId="9" fillId="0" borderId="24" xfId="7" applyFont="1" applyBorder="1" applyAlignment="1"/>
    <xf numFmtId="0" fontId="9" fillId="0" borderId="0" xfId="7" applyFont="1" applyBorder="1" applyAlignment="1"/>
    <xf numFmtId="0" fontId="10" fillId="0" borderId="24" xfId="7" applyBorder="1" applyAlignment="1"/>
    <xf numFmtId="0" fontId="10" fillId="0" borderId="20" xfId="7" applyBorder="1" applyAlignment="1">
      <alignment horizontal="center"/>
    </xf>
    <xf numFmtId="0" fontId="10" fillId="0" borderId="38" xfId="7" applyBorder="1" applyAlignment="1">
      <alignment horizontal="center"/>
    </xf>
    <xf numFmtId="0" fontId="2" fillId="0" borderId="16" xfId="7" applyFont="1" applyBorder="1" applyAlignment="1"/>
    <xf numFmtId="0" fontId="10" fillId="8" borderId="21" xfId="7" applyFill="1" applyBorder="1" applyAlignment="1">
      <alignment horizontal="center"/>
    </xf>
    <xf numFmtId="3" fontId="10" fillId="8" borderId="15" xfId="7" applyNumberFormat="1" applyFill="1" applyBorder="1" applyAlignment="1">
      <alignment horizontal="center"/>
    </xf>
    <xf numFmtId="3" fontId="10" fillId="9" borderId="16" xfId="7" applyNumberFormat="1" applyFill="1" applyBorder="1" applyAlignment="1">
      <alignment horizontal="center"/>
    </xf>
    <xf numFmtId="0" fontId="10" fillId="8" borderId="28" xfId="7" applyFill="1" applyBorder="1" applyAlignment="1">
      <alignment horizontal="center"/>
    </xf>
    <xf numFmtId="0" fontId="2" fillId="10" borderId="24" xfId="7" applyFont="1" applyFill="1" applyBorder="1" applyAlignment="1"/>
    <xf numFmtId="0" fontId="10" fillId="2" borderId="0" xfId="7" applyFill="1" applyBorder="1" applyAlignment="1">
      <alignment horizontal="center"/>
    </xf>
    <xf numFmtId="3" fontId="10" fillId="10" borderId="20" xfId="7" applyNumberForma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3" fontId="10" fillId="10" borderId="0" xfId="7" applyNumberFormat="1" applyFill="1" applyBorder="1" applyAlignment="1">
      <alignment horizontal="center"/>
    </xf>
    <xf numFmtId="0" fontId="9" fillId="0" borderId="0" xfId="7" applyFont="1" applyAlignment="1">
      <alignment horizontal="center"/>
    </xf>
    <xf numFmtId="3" fontId="9" fillId="0" borderId="20" xfId="7" applyNumberFormat="1" applyFont="1" applyBorder="1" applyAlignment="1">
      <alignment horizontal="center"/>
    </xf>
    <xf numFmtId="3" fontId="9" fillId="0" borderId="24" xfId="7" applyNumberFormat="1" applyFont="1" applyBorder="1" applyAlignment="1">
      <alignment horizontal="center"/>
    </xf>
    <xf numFmtId="0" fontId="9" fillId="0" borderId="38" xfId="7" applyFont="1" applyBorder="1" applyAlignment="1">
      <alignment horizontal="center"/>
    </xf>
    <xf numFmtId="3" fontId="9" fillId="0" borderId="0" xfId="7" applyNumberFormat="1" applyFont="1" applyBorder="1" applyAlignment="1">
      <alignment horizontal="center"/>
    </xf>
    <xf numFmtId="0" fontId="2" fillId="0" borderId="24" xfId="7" applyFont="1" applyBorder="1" applyAlignment="1"/>
    <xf numFmtId="0" fontId="2" fillId="11" borderId="41" xfId="7" applyFont="1" applyFill="1" applyBorder="1" applyAlignment="1"/>
    <xf numFmtId="0" fontId="10" fillId="11" borderId="12" xfId="7" applyFill="1" applyBorder="1" applyAlignment="1">
      <alignment horizontal="center"/>
    </xf>
    <xf numFmtId="0" fontId="10" fillId="11" borderId="42" xfId="7" applyFill="1" applyBorder="1" applyAlignment="1">
      <alignment horizontal="center"/>
    </xf>
    <xf numFmtId="0" fontId="10" fillId="11" borderId="41" xfId="7" applyFill="1" applyBorder="1" applyAlignment="1">
      <alignment horizontal="center"/>
    </xf>
    <xf numFmtId="0" fontId="10" fillId="11" borderId="43" xfId="7" applyFill="1" applyBorder="1" applyAlignment="1">
      <alignment horizontal="center"/>
    </xf>
    <xf numFmtId="3" fontId="10" fillId="11" borderId="42" xfId="7" applyNumberFormat="1" applyFill="1" applyBorder="1" applyAlignment="1">
      <alignment horizontal="center"/>
    </xf>
    <xf numFmtId="0" fontId="6" fillId="12" borderId="44" xfId="7" applyFont="1" applyFill="1" applyBorder="1" applyAlignment="1"/>
    <xf numFmtId="0" fontId="6" fillId="12" borderId="45" xfId="7" applyFont="1" applyFill="1" applyBorder="1" applyAlignment="1">
      <alignment horizontal="center"/>
    </xf>
    <xf numFmtId="3" fontId="6" fillId="12" borderId="35" xfId="7" applyNumberFormat="1" applyFont="1" applyFill="1" applyBorder="1" applyAlignment="1">
      <alignment horizontal="center"/>
    </xf>
    <xf numFmtId="0" fontId="6" fillId="12" borderId="46" xfId="7" applyFont="1" applyFill="1" applyBorder="1" applyAlignment="1">
      <alignment horizontal="center"/>
    </xf>
    <xf numFmtId="0" fontId="6" fillId="12" borderId="18" xfId="7" applyFont="1" applyFill="1" applyBorder="1" applyAlignment="1">
      <alignment horizontal="center"/>
    </xf>
    <xf numFmtId="0" fontId="6" fillId="12" borderId="24" xfId="7" applyFont="1" applyFill="1" applyBorder="1" applyAlignment="1"/>
    <xf numFmtId="0" fontId="6" fillId="12" borderId="0" xfId="7" applyFont="1" applyFill="1" applyBorder="1" applyAlignment="1"/>
    <xf numFmtId="0" fontId="6" fillId="12" borderId="38" xfId="7" applyFont="1" applyFill="1" applyBorder="1" applyAlignment="1"/>
    <xf numFmtId="0" fontId="2" fillId="0" borderId="41" xfId="7" applyFont="1" applyBorder="1" applyAlignment="1"/>
    <xf numFmtId="0" fontId="10" fillId="0" borderId="12" xfId="7" applyBorder="1" applyAlignment="1">
      <alignment horizontal="center"/>
    </xf>
    <xf numFmtId="167" fontId="10" fillId="0" borderId="42" xfId="7" applyNumberFormat="1" applyBorder="1" applyAlignment="1">
      <alignment horizontal="center"/>
    </xf>
    <xf numFmtId="0" fontId="10" fillId="0" borderId="12" xfId="7" applyBorder="1" applyAlignment="1"/>
    <xf numFmtId="0" fontId="10" fillId="0" borderId="42" xfId="7" applyBorder="1" applyAlignment="1">
      <alignment horizontal="center"/>
    </xf>
    <xf numFmtId="0" fontId="10" fillId="0" borderId="16" xfId="7" applyBorder="1" applyAlignment="1"/>
    <xf numFmtId="0" fontId="10" fillId="0" borderId="28" xfId="7" applyBorder="1" applyAlignment="1"/>
    <xf numFmtId="0" fontId="8" fillId="0" borderId="28" xfId="7" applyFont="1" applyBorder="1" applyAlignment="1">
      <alignment horizontal="left"/>
    </xf>
    <xf numFmtId="0" fontId="6" fillId="12" borderId="0" xfId="7" applyFont="1" applyFill="1" applyAlignment="1"/>
    <xf numFmtId="0" fontId="10" fillId="12" borderId="0" xfId="7" applyFill="1" applyAlignment="1">
      <alignment horizontal="center"/>
    </xf>
    <xf numFmtId="3" fontId="10" fillId="9" borderId="26" xfId="7" applyNumberFormat="1" applyFill="1" applyBorder="1" applyAlignment="1">
      <alignment horizontal="center"/>
    </xf>
    <xf numFmtId="3" fontId="2" fillId="9" borderId="31" xfId="7" applyNumberFormat="1" applyFont="1" applyFill="1" applyBorder="1" applyAlignment="1">
      <alignment horizontal="center"/>
    </xf>
    <xf numFmtId="3" fontId="10" fillId="9" borderId="32" xfId="7" applyNumberFormat="1" applyFill="1" applyBorder="1" applyAlignment="1">
      <alignment horizontal="center"/>
    </xf>
    <xf numFmtId="3" fontId="10" fillId="9" borderId="31" xfId="7" applyNumberFormat="1" applyFill="1" applyBorder="1" applyAlignment="1">
      <alignment horizontal="center"/>
    </xf>
    <xf numFmtId="3" fontId="10" fillId="0" borderId="33" xfId="7" applyNumberFormat="1" applyBorder="1" applyAlignment="1">
      <alignment horizontal="center"/>
    </xf>
    <xf numFmtId="3" fontId="10" fillId="13" borderId="33" xfId="7" applyNumberFormat="1" applyFill="1" applyBorder="1" applyAlignment="1">
      <alignment horizontal="center"/>
    </xf>
    <xf numFmtId="3" fontId="10" fillId="0" borderId="31" xfId="7" applyNumberFormat="1" applyBorder="1" applyAlignment="1">
      <alignment horizontal="center"/>
    </xf>
    <xf numFmtId="3" fontId="10" fillId="0" borderId="47" xfId="7" applyNumberFormat="1" applyBorder="1" applyAlignment="1">
      <alignment horizontal="center"/>
    </xf>
    <xf numFmtId="0" fontId="9" fillId="0" borderId="37" xfId="7" applyFont="1" applyBorder="1" applyAlignment="1">
      <alignment horizontal="center"/>
    </xf>
    <xf numFmtId="3" fontId="10" fillId="2" borderId="24" xfId="7" applyNumberFormat="1" applyFill="1" applyBorder="1" applyAlignment="1">
      <alignment horizontal="center"/>
    </xf>
    <xf numFmtId="0" fontId="10" fillId="2" borderId="38" xfId="7" applyFill="1" applyBorder="1" applyAlignment="1">
      <alignment horizontal="center"/>
    </xf>
    <xf numFmtId="3" fontId="10" fillId="2" borderId="0" xfId="7" applyNumberFormat="1" applyFill="1" applyBorder="1" applyAlignment="1">
      <alignment horizontal="center"/>
    </xf>
    <xf numFmtId="167" fontId="10" fillId="9" borderId="15" xfId="7" applyNumberFormat="1" applyFill="1" applyBorder="1" applyAlignment="1">
      <alignment horizontal="center"/>
    </xf>
    <xf numFmtId="0" fontId="2" fillId="0" borderId="1" xfId="7" applyFont="1" applyBorder="1" applyAlignme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7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/>
    <xf numFmtId="0" fontId="1" fillId="8" borderId="1" xfId="0" applyFont="1" applyFill="1" applyBorder="1"/>
    <xf numFmtId="0" fontId="2" fillId="8" borderId="1" xfId="7" applyFont="1" applyFill="1" applyBorder="1" applyAlignment="1">
      <alignment horizontal="center"/>
    </xf>
    <xf numFmtId="0" fontId="10" fillId="8" borderId="1" xfId="7" applyFill="1" applyBorder="1" applyAlignment="1">
      <alignment horizontal="center"/>
    </xf>
    <xf numFmtId="3" fontId="15" fillId="5" borderId="13" xfId="7" applyNumberFormat="1" applyFont="1" applyFill="1" applyBorder="1" applyAlignment="1">
      <alignment horizontal="center"/>
    </xf>
    <xf numFmtId="0" fontId="10" fillId="2" borderId="0" xfId="7" applyFill="1" applyBorder="1" applyAlignment="1"/>
    <xf numFmtId="0" fontId="10" fillId="10" borderId="0" xfId="7" applyFill="1" applyBorder="1" applyAlignment="1">
      <alignment horizontal="center"/>
    </xf>
    <xf numFmtId="0" fontId="6" fillId="0" borderId="15" xfId="7" applyFont="1" applyBorder="1" applyAlignment="1">
      <alignment horizontal="center"/>
    </xf>
    <xf numFmtId="0" fontId="2" fillId="0" borderId="8" xfId="7" applyFont="1" applyBorder="1" applyAlignment="1"/>
    <xf numFmtId="0" fontId="6" fillId="0" borderId="11" xfId="7" applyFont="1" applyBorder="1" applyAlignment="1"/>
    <xf numFmtId="0" fontId="2" fillId="0" borderId="13" xfId="7" applyFont="1" applyBorder="1" applyAlignment="1">
      <alignment horizontal="center"/>
    </xf>
    <xf numFmtId="166" fontId="10" fillId="0" borderId="26" xfId="7" applyNumberFormat="1" applyBorder="1" applyAlignment="1">
      <alignment horizontal="center"/>
    </xf>
    <xf numFmtId="166" fontId="10" fillId="0" borderId="32" xfId="7" applyNumberFormat="1" applyBorder="1" applyAlignment="1">
      <alignment horizontal="center"/>
    </xf>
    <xf numFmtId="166" fontId="10" fillId="0" borderId="34" xfId="7" applyNumberFormat="1" applyBorder="1" applyAlignment="1">
      <alignment horizontal="center"/>
    </xf>
    <xf numFmtId="0" fontId="10" fillId="0" borderId="7" xfId="7" applyBorder="1" applyAlignment="1"/>
    <xf numFmtId="0" fontId="10" fillId="0" borderId="8" xfId="7" applyBorder="1" applyAlignment="1"/>
    <xf numFmtId="0" fontId="10" fillId="0" borderId="9" xfId="7" applyBorder="1" applyAlignment="1"/>
    <xf numFmtId="0" fontId="10" fillId="0" borderId="10" xfId="7" applyBorder="1" applyAlignment="1"/>
    <xf numFmtId="3" fontId="2" fillId="2" borderId="0" xfId="7" applyNumberFormat="1" applyFont="1" applyFill="1" applyBorder="1" applyAlignment="1">
      <alignment horizontal="center"/>
    </xf>
    <xf numFmtId="167" fontId="10" fillId="2" borderId="0" xfId="7" applyNumberFormat="1" applyFill="1" applyBorder="1" applyAlignment="1">
      <alignment horizontal="center"/>
    </xf>
    <xf numFmtId="0" fontId="6" fillId="2" borderId="0" xfId="7" applyFont="1" applyFill="1" applyBorder="1" applyAlignment="1"/>
    <xf numFmtId="0" fontId="2" fillId="2" borderId="0" xfId="7" applyFont="1" applyFill="1" applyBorder="1" applyAlignment="1"/>
    <xf numFmtId="0" fontId="6" fillId="2" borderId="0" xfId="7" applyFont="1" applyFill="1" applyBorder="1" applyAlignment="1">
      <alignment horizontal="center"/>
    </xf>
    <xf numFmtId="3" fontId="13" fillId="2" borderId="0" xfId="7" applyNumberFormat="1" applyFont="1" applyFill="1" applyBorder="1" applyAlignment="1">
      <alignment horizontal="center"/>
    </xf>
    <xf numFmtId="3" fontId="12" fillId="2" borderId="0" xfId="7" applyNumberFormat="1" applyFont="1" applyFill="1" applyBorder="1" applyAlignment="1">
      <alignment horizontal="center"/>
    </xf>
    <xf numFmtId="166" fontId="10" fillId="2" borderId="0" xfId="7" applyNumberFormat="1" applyFill="1" applyBorder="1" applyAlignment="1">
      <alignment horizontal="center"/>
    </xf>
    <xf numFmtId="4" fontId="12" fillId="2" borderId="0" xfId="7" applyNumberFormat="1" applyFont="1" applyFill="1" applyBorder="1" applyAlignment="1">
      <alignment horizontal="center"/>
    </xf>
    <xf numFmtId="165" fontId="10" fillId="2" borderId="0" xfId="7" applyNumberFormat="1" applyFill="1" applyBorder="1" applyAlignment="1">
      <alignment horizontal="center"/>
    </xf>
    <xf numFmtId="2" fontId="6" fillId="2" borderId="0" xfId="7" applyNumberFormat="1" applyFont="1" applyFill="1" applyBorder="1" applyAlignment="1">
      <alignment horizontal="center"/>
    </xf>
    <xf numFmtId="4" fontId="10" fillId="2" borderId="0" xfId="7" applyNumberFormat="1" applyFill="1" applyBorder="1" applyAlignment="1">
      <alignment horizontal="center"/>
    </xf>
    <xf numFmtId="0" fontId="9" fillId="2" borderId="0" xfId="7" applyFont="1" applyFill="1" applyBorder="1" applyAlignment="1"/>
    <xf numFmtId="0" fontId="9" fillId="2" borderId="0" xfId="7" applyFont="1" applyFill="1" applyBorder="1" applyAlignment="1">
      <alignment horizontal="center"/>
    </xf>
    <xf numFmtId="3" fontId="9" fillId="2" borderId="0" xfId="7" applyNumberFormat="1" applyFont="1" applyFill="1" applyBorder="1" applyAlignment="1">
      <alignment horizontal="center"/>
    </xf>
    <xf numFmtId="3" fontId="6" fillId="2" borderId="0" xfId="7" applyNumberFormat="1" applyFont="1" applyFill="1" applyBorder="1" applyAlignment="1">
      <alignment horizontal="center"/>
    </xf>
    <xf numFmtId="0" fontId="8" fillId="2" borderId="0" xfId="7" applyFont="1" applyFill="1" applyBorder="1" applyAlignment="1">
      <alignment horizontal="left"/>
    </xf>
    <xf numFmtId="0" fontId="10" fillId="2" borderId="19" xfId="7" applyFill="1" applyBorder="1" applyAlignment="1"/>
    <xf numFmtId="0" fontId="6" fillId="0" borderId="1" xfId="7" applyFont="1" applyBorder="1" applyAlignment="1">
      <alignment horizontal="left"/>
    </xf>
    <xf numFmtId="0" fontId="6" fillId="2" borderId="15" xfId="7" applyFont="1" applyFill="1" applyBorder="1" applyAlignment="1">
      <alignment horizontal="left"/>
    </xf>
    <xf numFmtId="3" fontId="2" fillId="0" borderId="0" xfId="7" applyNumberFormat="1" applyFont="1" applyBorder="1" applyAlignment="1">
      <alignment horizontal="center"/>
    </xf>
    <xf numFmtId="3" fontId="2" fillId="9" borderId="48" xfId="7" applyNumberFormat="1" applyFont="1" applyFill="1" applyBorder="1" applyAlignment="1">
      <alignment horizontal="center"/>
    </xf>
    <xf numFmtId="3" fontId="10" fillId="9" borderId="48" xfId="7" applyNumberFormat="1" applyFill="1" applyBorder="1" applyAlignment="1">
      <alignment horizontal="center"/>
    </xf>
    <xf numFmtId="3" fontId="10" fillId="0" borderId="48" xfId="7" applyNumberFormat="1" applyBorder="1" applyAlignment="1">
      <alignment horizontal="center"/>
    </xf>
    <xf numFmtId="166" fontId="10" fillId="0" borderId="0" xfId="7" applyNumberFormat="1" applyBorder="1" applyAlignment="1">
      <alignment horizontal="center"/>
    </xf>
    <xf numFmtId="3" fontId="10" fillId="8" borderId="21" xfId="7" applyNumberFormat="1" applyFill="1" applyBorder="1" applyAlignment="1">
      <alignment horizontal="center"/>
    </xf>
    <xf numFmtId="0" fontId="6" fillId="4" borderId="5" xfId="7" applyFont="1" applyFill="1" applyBorder="1" applyAlignment="1"/>
    <xf numFmtId="0" fontId="6" fillId="4" borderId="5" xfId="7" applyFont="1" applyFill="1" applyBorder="1" applyAlignment="1">
      <alignment horizontal="center"/>
    </xf>
    <xf numFmtId="0" fontId="2" fillId="2" borderId="33" xfId="7" quotePrefix="1" applyFont="1" applyFill="1" applyBorder="1" applyAlignment="1">
      <alignment horizontal="center"/>
    </xf>
    <xf numFmtId="0" fontId="2" fillId="0" borderId="18" xfId="7" applyFon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4" borderId="26" xfId="7" applyFont="1" applyFill="1" applyBorder="1" applyAlignment="1"/>
    <xf numFmtId="0" fontId="7" fillId="4" borderId="19" xfId="7" applyFont="1" applyFill="1" applyBorder="1" applyAlignment="1"/>
    <xf numFmtId="0" fontId="2" fillId="4" borderId="27" xfId="7" applyFont="1" applyFill="1" applyBorder="1" applyAlignment="1"/>
    <xf numFmtId="0" fontId="10" fillId="0" borderId="32" xfId="7" applyBorder="1" applyAlignment="1">
      <alignment horizontal="left"/>
    </xf>
    <xf numFmtId="0" fontId="10" fillId="2" borderId="33" xfId="7" applyFill="1" applyBorder="1" applyAlignment="1"/>
    <xf numFmtId="0" fontId="10" fillId="2" borderId="32" xfId="7" applyFill="1" applyBorder="1" applyAlignment="1">
      <alignment horizontal="left"/>
    </xf>
    <xf numFmtId="0" fontId="10" fillId="2" borderId="33" xfId="7" applyFill="1" applyBorder="1" applyAlignment="1">
      <alignment horizontal="center"/>
    </xf>
    <xf numFmtId="0" fontId="9" fillId="10" borderId="34" xfId="7" applyFont="1" applyFill="1" applyBorder="1" applyAlignment="1">
      <alignment horizontal="left"/>
    </xf>
    <xf numFmtId="0" fontId="11" fillId="0" borderId="18" xfId="7" applyFont="1" applyBorder="1" applyAlignment="1">
      <alignment horizontal="center"/>
    </xf>
    <xf numFmtId="0" fontId="9" fillId="0" borderId="18" xfId="7" applyFont="1" applyBorder="1" applyAlignment="1">
      <alignment horizontal="center"/>
    </xf>
    <xf numFmtId="0" fontId="10" fillId="0" borderId="35" xfId="7" applyBorder="1" applyAlignment="1">
      <alignment horizontal="center"/>
    </xf>
    <xf numFmtId="0" fontId="10" fillId="0" borderId="33" xfId="7" applyBorder="1" applyAlignment="1"/>
    <xf numFmtId="0" fontId="9" fillId="0" borderId="35" xfId="7" applyFont="1" applyBorder="1" applyAlignment="1">
      <alignment horizontal="center"/>
    </xf>
    <xf numFmtId="0" fontId="10" fillId="2" borderId="30" xfId="7" applyFill="1" applyBorder="1" applyAlignment="1">
      <alignment horizontal="center"/>
    </xf>
    <xf numFmtId="165" fontId="10" fillId="0" borderId="18" xfId="7" applyNumberFormat="1" applyBorder="1" applyAlignment="1">
      <alignment horizontal="center"/>
    </xf>
    <xf numFmtId="0" fontId="2" fillId="2" borderId="35" xfId="7" applyFont="1" applyFill="1" applyBorder="1" applyAlignment="1">
      <alignment horizontal="center"/>
    </xf>
    <xf numFmtId="16" fontId="2" fillId="2" borderId="1" xfId="7" quotePrefix="1" applyNumberFormat="1" applyFont="1" applyFill="1" applyBorder="1" applyAlignment="1">
      <alignment horizontal="center"/>
    </xf>
    <xf numFmtId="0" fontId="2" fillId="2" borderId="1" xfId="7" applyFont="1" applyFill="1" applyBorder="1" applyAlignment="1">
      <alignment horizontal="center"/>
    </xf>
    <xf numFmtId="0" fontId="6" fillId="2" borderId="4" xfId="7" applyFont="1" applyFill="1" applyBorder="1" applyAlignment="1"/>
    <xf numFmtId="0" fontId="6" fillId="2" borderId="5" xfId="7" applyFont="1" applyFill="1" applyBorder="1" applyAlignment="1">
      <alignment horizontal="center"/>
    </xf>
    <xf numFmtId="0" fontId="6" fillId="4" borderId="1" xfId="7" applyFont="1" applyFill="1" applyBorder="1" applyAlignment="1"/>
    <xf numFmtId="0" fontId="10" fillId="2" borderId="9" xfId="7" applyFill="1" applyBorder="1" applyAlignment="1"/>
    <xf numFmtId="0" fontId="10" fillId="2" borderId="10" xfId="7" applyFill="1" applyBorder="1" applyAlignment="1"/>
    <xf numFmtId="0" fontId="3" fillId="2" borderId="0" xfId="7" applyFont="1" applyFill="1" applyBorder="1" applyAlignment="1"/>
    <xf numFmtId="0" fontId="5" fillId="2" borderId="0" xfId="7" applyFont="1" applyFill="1" applyBorder="1" applyAlignment="1"/>
    <xf numFmtId="3" fontId="15" fillId="2" borderId="0" xfId="7" applyNumberFormat="1" applyFont="1" applyFill="1" applyBorder="1" applyAlignment="1">
      <alignment horizontal="center"/>
    </xf>
    <xf numFmtId="0" fontId="2" fillId="6" borderId="41" xfId="7" applyFont="1" applyFill="1" applyBorder="1" applyAlignment="1"/>
    <xf numFmtId="0" fontId="10" fillId="6" borderId="12" xfId="7" applyFill="1" applyBorder="1" applyAlignment="1">
      <alignment horizontal="center"/>
    </xf>
    <xf numFmtId="167" fontId="10" fillId="6" borderId="42" xfId="7" applyNumberFormat="1" applyFill="1" applyBorder="1" applyAlignment="1">
      <alignment horizontal="center"/>
    </xf>
    <xf numFmtId="167" fontId="10" fillId="6" borderId="15" xfId="7" applyNumberFormat="1" applyFill="1" applyBorder="1" applyAlignment="1">
      <alignment horizontal="center"/>
    </xf>
    <xf numFmtId="0" fontId="8" fillId="0" borderId="0" xfId="7" applyFont="1" applyBorder="1" applyAlignment="1">
      <alignment horizontal="left"/>
    </xf>
    <xf numFmtId="0" fontId="10" fillId="0" borderId="49" xfId="7" applyBorder="1" applyAlignment="1"/>
    <xf numFmtId="0" fontId="10" fillId="0" borderId="50" xfId="7" applyBorder="1" applyAlignment="1"/>
    <xf numFmtId="0" fontId="6" fillId="0" borderId="18" xfId="7" applyFont="1" applyBorder="1" applyAlignment="1"/>
    <xf numFmtId="0" fontId="10" fillId="0" borderId="51" xfId="7" applyBorder="1" applyAlignment="1">
      <alignment horizontal="center"/>
    </xf>
    <xf numFmtId="166" fontId="10" fillId="0" borderId="46" xfId="7" applyNumberFormat="1" applyBorder="1" applyAlignment="1">
      <alignment horizontal="center"/>
    </xf>
    <xf numFmtId="4" fontId="12" fillId="0" borderId="51" xfId="7" applyNumberFormat="1" applyFont="1" applyBorder="1" applyAlignment="1">
      <alignment horizontal="center"/>
    </xf>
    <xf numFmtId="3" fontId="10" fillId="2" borderId="46" xfId="7" applyNumberFormat="1" applyFill="1" applyBorder="1" applyAlignment="1">
      <alignment horizontal="center"/>
    </xf>
    <xf numFmtId="3" fontId="10" fillId="0" borderId="52" xfId="7" applyNumberFormat="1" applyBorder="1" applyAlignment="1">
      <alignment horizontal="center"/>
    </xf>
    <xf numFmtId="0" fontId="2" fillId="2" borderId="38" xfId="7" applyFont="1" applyFill="1" applyBorder="1" applyAlignment="1">
      <alignment horizontal="center"/>
    </xf>
    <xf numFmtId="0" fontId="10" fillId="0" borderId="43" xfId="7" applyBorder="1" applyAlignment="1">
      <alignment horizontal="center"/>
    </xf>
    <xf numFmtId="0" fontId="2" fillId="0" borderId="21" xfId="7" applyFont="1" applyBorder="1" applyAlignment="1"/>
    <xf numFmtId="0" fontId="0" fillId="0" borderId="21" xfId="0" applyBorder="1"/>
    <xf numFmtId="0" fontId="6" fillId="0" borderId="21" xfId="7" applyFont="1" applyBorder="1" applyAlignment="1"/>
    <xf numFmtId="0" fontId="2" fillId="0" borderId="11" xfId="7" applyFont="1" applyBorder="1" applyAlignment="1">
      <alignment horizontal="right"/>
    </xf>
    <xf numFmtId="0" fontId="2" fillId="0" borderId="53" xfId="7" applyFont="1" applyFill="1" applyBorder="1" applyAlignment="1">
      <alignment horizontal="center"/>
    </xf>
    <xf numFmtId="3" fontId="12" fillId="0" borderId="13" xfId="7" applyNumberFormat="1" applyFont="1" applyFill="1" applyBorder="1" applyAlignment="1">
      <alignment horizontal="left"/>
    </xf>
    <xf numFmtId="0" fontId="3" fillId="5" borderId="0" xfId="7" applyFont="1" applyFill="1" applyAlignment="1"/>
    <xf numFmtId="0" fontId="10" fillId="5" borderId="0" xfId="7" applyFill="1" applyAlignment="1"/>
    <xf numFmtId="0" fontId="5" fillId="5" borderId="0" xfId="7" applyFont="1" applyFill="1" applyAlignment="1"/>
    <xf numFmtId="0" fontId="6" fillId="5" borderId="0" xfId="7" applyFont="1" applyFill="1" applyAlignment="1"/>
    <xf numFmtId="0" fontId="0" fillId="5" borderId="0" xfId="0" applyFill="1"/>
    <xf numFmtId="0" fontId="2" fillId="5" borderId="0" xfId="7" applyFont="1" applyFill="1" applyAlignment="1"/>
    <xf numFmtId="0" fontId="10" fillId="5" borderId="15" xfId="7" applyFill="1" applyBorder="1" applyAlignment="1"/>
    <xf numFmtId="0" fontId="10" fillId="5" borderId="15" xfId="7" applyFill="1" applyBorder="1" applyAlignment="1">
      <alignment horizontal="center"/>
    </xf>
    <xf numFmtId="0" fontId="10" fillId="5" borderId="16" xfId="7" applyFill="1" applyBorder="1" applyAlignment="1">
      <alignment horizontal="center"/>
    </xf>
    <xf numFmtId="0" fontId="10" fillId="5" borderId="0" xfId="7" applyFill="1" applyBorder="1" applyAlignment="1">
      <alignment horizontal="center"/>
    </xf>
    <xf numFmtId="0" fontId="10" fillId="5" borderId="28" xfId="7" applyFill="1" applyBorder="1" applyAlignment="1">
      <alignment horizontal="center"/>
    </xf>
    <xf numFmtId="0" fontId="10" fillId="5" borderId="0" xfId="7" applyFill="1" applyBorder="1" applyAlignment="1"/>
    <xf numFmtId="0" fontId="0" fillId="5" borderId="0" xfId="0" applyFill="1" applyBorder="1"/>
    <xf numFmtId="0" fontId="6" fillId="5" borderId="0" xfId="7" applyFont="1" applyFill="1" applyBorder="1" applyAlignment="1">
      <alignment horizontal="center"/>
    </xf>
    <xf numFmtId="166" fontId="10" fillId="5" borderId="0" xfId="7" applyNumberFormat="1" applyFill="1" applyBorder="1" applyAlignment="1">
      <alignment horizontal="center"/>
    </xf>
    <xf numFmtId="4" fontId="12" fillId="5" borderId="0" xfId="7" applyNumberFormat="1" applyFont="1" applyFill="1" applyBorder="1" applyAlignment="1">
      <alignment horizontal="center"/>
    </xf>
    <xf numFmtId="3" fontId="10" fillId="5" borderId="0" xfId="7" applyNumberFormat="1" applyFill="1" applyBorder="1" applyAlignment="1">
      <alignment horizontal="center"/>
    </xf>
    <xf numFmtId="0" fontId="6" fillId="5" borderId="0" xfId="7" applyFont="1" applyFill="1" applyBorder="1" applyAlignment="1"/>
    <xf numFmtId="0" fontId="2" fillId="0" borderId="0" xfId="7" applyFont="1" applyBorder="1" applyAlignment="1">
      <alignment horizontal="left"/>
    </xf>
    <xf numFmtId="0" fontId="10" fillId="2" borderId="0" xfId="7" applyFill="1" applyBorder="1" applyAlignment="1">
      <alignment horizontal="left"/>
    </xf>
    <xf numFmtId="0" fontId="2" fillId="0" borderId="19" xfId="7" applyFont="1" applyBorder="1" applyAlignment="1">
      <alignment horizontal="left"/>
    </xf>
    <xf numFmtId="0" fontId="10" fillId="2" borderId="19" xfId="7" applyFill="1" applyBorder="1" applyAlignment="1">
      <alignment horizontal="left"/>
    </xf>
    <xf numFmtId="0" fontId="2" fillId="2" borderId="19" xfId="7" applyFont="1" applyFill="1" applyBorder="1" applyAlignment="1">
      <alignment horizontal="center"/>
    </xf>
    <xf numFmtId="165" fontId="10" fillId="5" borderId="0" xfId="7" applyNumberFormat="1" applyFill="1" applyBorder="1" applyAlignment="1">
      <alignment horizontal="center"/>
    </xf>
    <xf numFmtId="0" fontId="9" fillId="5" borderId="0" xfId="7" applyFont="1" applyFill="1" applyBorder="1" applyAlignment="1"/>
    <xf numFmtId="0" fontId="2" fillId="3" borderId="12" xfId="7" applyFont="1" applyFill="1" applyBorder="1" applyAlignment="1">
      <alignment horizontal="center"/>
    </xf>
    <xf numFmtId="0" fontId="6" fillId="5" borderId="0" xfId="7" applyFont="1" applyFill="1" applyAlignment="1">
      <alignment horizontal="center"/>
    </xf>
    <xf numFmtId="0" fontId="1" fillId="14" borderId="1" xfId="0" applyFont="1" applyFill="1" applyBorder="1"/>
    <xf numFmtId="0" fontId="2" fillId="14" borderId="1" xfId="7" applyFont="1" applyFill="1" applyBorder="1" applyAlignment="1">
      <alignment horizontal="center"/>
    </xf>
    <xf numFmtId="0" fontId="10" fillId="14" borderId="1" xfId="7" applyFill="1" applyBorder="1" applyAlignment="1">
      <alignment horizontal="center"/>
    </xf>
    <xf numFmtId="0" fontId="16" fillId="5" borderId="0" xfId="0" applyFont="1" applyFill="1"/>
    <xf numFmtId="0" fontId="17" fillId="5" borderId="0" xfId="7" applyFont="1" applyFill="1" applyAlignment="1"/>
    <xf numFmtId="0" fontId="12" fillId="0" borderId="2" xfId="7" applyFont="1" applyBorder="1" applyAlignment="1"/>
    <xf numFmtId="0" fontId="10" fillId="0" borderId="48" xfId="7" applyBorder="1" applyAlignment="1"/>
    <xf numFmtId="0" fontId="10" fillId="0" borderId="31" xfId="7" applyBorder="1" applyAlignment="1"/>
    <xf numFmtId="0" fontId="2" fillId="0" borderId="15" xfId="7" applyFont="1" applyBorder="1" applyAlignment="1">
      <alignment horizontal="center"/>
    </xf>
    <xf numFmtId="0" fontId="2" fillId="0" borderId="30" xfId="7" applyFont="1" applyBorder="1" applyAlignment="1">
      <alignment horizontal="center"/>
    </xf>
    <xf numFmtId="0" fontId="2" fillId="2" borderId="30" xfId="7" applyFont="1" applyFill="1" applyBorder="1" applyAlignment="1">
      <alignment horizontal="center"/>
    </xf>
    <xf numFmtId="0" fontId="18" fillId="5" borderId="0" xfId="0" applyFont="1" applyFill="1"/>
    <xf numFmtId="0" fontId="10" fillId="15" borderId="1" xfId="7" applyFill="1" applyBorder="1" applyAlignment="1"/>
    <xf numFmtId="0" fontId="10" fillId="15" borderId="1" xfId="7" applyFill="1" applyBorder="1" applyAlignment="1">
      <alignment horizontal="left"/>
    </xf>
    <xf numFmtId="0" fontId="2" fillId="15" borderId="1" xfId="7" applyFont="1" applyFill="1" applyBorder="1" applyAlignment="1"/>
    <xf numFmtId="0" fontId="10" fillId="15" borderId="0" xfId="7" applyFill="1" applyAlignment="1"/>
    <xf numFmtId="0" fontId="6" fillId="2" borderId="1" xfId="7" applyFont="1" applyFill="1" applyBorder="1" applyAlignment="1"/>
    <xf numFmtId="0" fontId="10" fillId="2" borderId="1" xfId="7" applyFill="1" applyBorder="1" applyAlignment="1"/>
    <xf numFmtId="0" fontId="12" fillId="0" borderId="0" xfId="7" applyFont="1" applyBorder="1" applyAlignment="1"/>
    <xf numFmtId="0" fontId="10" fillId="0" borderId="37" xfId="7" applyBorder="1" applyAlignment="1">
      <alignment horizontal="left"/>
    </xf>
    <xf numFmtId="0" fontId="10" fillId="2" borderId="37" xfId="7" applyFill="1" applyBorder="1" applyAlignment="1">
      <alignment horizontal="left"/>
    </xf>
    <xf numFmtId="0" fontId="10" fillId="2" borderId="37" xfId="7" applyFill="1" applyBorder="1" applyAlignment="1">
      <alignment horizontal="center"/>
    </xf>
    <xf numFmtId="0" fontId="10" fillId="2" borderId="20" xfId="7" applyFill="1" applyBorder="1" applyAlignment="1">
      <alignment horizontal="center"/>
    </xf>
    <xf numFmtId="0" fontId="2" fillId="2" borderId="51" xfId="7" applyFont="1" applyFill="1" applyBorder="1" applyAlignment="1">
      <alignment horizontal="center"/>
    </xf>
    <xf numFmtId="0" fontId="2" fillId="2" borderId="45" xfId="7" applyFont="1" applyFill="1" applyBorder="1" applyAlignment="1">
      <alignment horizontal="center"/>
    </xf>
    <xf numFmtId="0" fontId="2" fillId="2" borderId="55" xfId="7" applyFont="1" applyFill="1" applyBorder="1" applyAlignment="1">
      <alignment horizontal="center"/>
    </xf>
    <xf numFmtId="3" fontId="10" fillId="0" borderId="54" xfId="7" applyNumberFormat="1" applyBorder="1" applyAlignment="1">
      <alignment horizontal="center"/>
    </xf>
    <xf numFmtId="3" fontId="10" fillId="0" borderId="7" xfId="7" applyNumberFormat="1" applyBorder="1" applyAlignment="1">
      <alignment horizontal="center"/>
    </xf>
    <xf numFmtId="0" fontId="6" fillId="2" borderId="6" xfId="7" applyFont="1" applyFill="1" applyBorder="1" applyAlignment="1">
      <alignment horizontal="center"/>
    </xf>
    <xf numFmtId="0" fontId="6" fillId="2" borderId="7" xfId="7" applyFont="1" applyFill="1" applyBorder="1" applyAlignment="1">
      <alignment horizontal="center"/>
    </xf>
    <xf numFmtId="0" fontId="6" fillId="2" borderId="8" xfId="7" applyFont="1" applyFill="1" applyBorder="1" applyAlignment="1">
      <alignment horizontal="center"/>
    </xf>
    <xf numFmtId="0" fontId="2" fillId="0" borderId="0" xfId="7" applyFont="1" applyBorder="1" applyAlignment="1"/>
    <xf numFmtId="0" fontId="2" fillId="0" borderId="9" xfId="7" applyFont="1" applyBorder="1" applyAlignment="1"/>
    <xf numFmtId="0" fontId="2" fillId="0" borderId="10" xfId="7" applyFont="1" applyBorder="1" applyAlignment="1"/>
    <xf numFmtId="0" fontId="2" fillId="10" borderId="11" xfId="7" applyFont="1" applyFill="1" applyBorder="1" applyAlignment="1"/>
    <xf numFmtId="0" fontId="2" fillId="0" borderId="12" xfId="7" applyFont="1" applyBorder="1" applyAlignment="1"/>
    <xf numFmtId="0" fontId="2" fillId="0" borderId="13" xfId="7" applyFont="1" applyBorder="1" applyAlignment="1"/>
    <xf numFmtId="0" fontId="6" fillId="4" borderId="56" xfId="7" applyFont="1" applyFill="1" applyBorder="1" applyAlignment="1"/>
    <xf numFmtId="0" fontId="6" fillId="4" borderId="57" xfId="7" applyFont="1" applyFill="1" applyBorder="1" applyAlignment="1"/>
    <xf numFmtId="0" fontId="6" fillId="4" borderId="58" xfId="7" applyFont="1" applyFill="1" applyBorder="1" applyAlignment="1"/>
    <xf numFmtId="0" fontId="9" fillId="2" borderId="0" xfId="7" applyFont="1" applyFill="1" applyBorder="1" applyAlignment="1">
      <alignment horizontal="left"/>
    </xf>
    <xf numFmtId="0" fontId="12" fillId="0" borderId="16" xfId="7" applyFont="1" applyBorder="1" applyAlignment="1"/>
    <xf numFmtId="0" fontId="6" fillId="4" borderId="26" xfId="7" applyFont="1" applyFill="1" applyBorder="1" applyAlignment="1"/>
    <xf numFmtId="0" fontId="6" fillId="4" borderId="19" xfId="7" applyFont="1" applyFill="1" applyBorder="1" applyAlignment="1"/>
    <xf numFmtId="0" fontId="6" fillId="4" borderId="27" xfId="7" applyFont="1" applyFill="1" applyBorder="1" applyAlignment="1"/>
    <xf numFmtId="0" fontId="2" fillId="0" borderId="51" xfId="7" applyFont="1" applyBorder="1" applyAlignment="1">
      <alignment horizontal="center"/>
    </xf>
    <xf numFmtId="0" fontId="10" fillId="0" borderId="45" xfId="7" applyBorder="1" applyAlignment="1">
      <alignment horizontal="center"/>
    </xf>
    <xf numFmtId="0" fontId="10" fillId="0" borderId="55" xfId="7" applyBorder="1" applyAlignment="1">
      <alignment horizontal="center"/>
    </xf>
  </cellXfs>
  <cellStyles count="8">
    <cellStyle name="Dato" xfId="2" xr:uid="{00000000-0005-0000-0000-000000000000}"/>
    <cellStyle name="Fast" xfId="3" xr:uid="{00000000-0005-0000-0000-000001000000}"/>
    <cellStyle name="I alt" xfId="4" xr:uid="{00000000-0005-0000-0000-000002000000}"/>
    <cellStyle name="Komma0" xfId="5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Valuta0" xfId="6" xr:uid="{00000000-0005-0000-0000-000007000000}"/>
  </cellStyles>
  <dxfs count="0"/>
  <tableStyles count="0" defaultTableStyle="TableStyleMedium2" defaultPivotStyle="PivotStyleLight16"/>
  <colors>
    <mruColors>
      <color rgb="FF03E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'Kvalitet og udbytte'!$O$10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'Kvalitet og udbytte'!$P$9:$U$9</c:f>
              <c:strCache>
                <c:ptCount val="5"/>
                <c:pt idx="0">
                  <c:v>1. sl</c:v>
                </c:pt>
                <c:pt idx="1">
                  <c:v>2. sl</c:v>
                </c:pt>
                <c:pt idx="2">
                  <c:v>3. sl</c:v>
                </c:pt>
                <c:pt idx="3">
                  <c:v>4. sl</c:v>
                </c:pt>
                <c:pt idx="4">
                  <c:v>5. sl</c:v>
                </c:pt>
              </c:strCache>
            </c:strRef>
          </c:cat>
          <c:val>
            <c:numRef>
              <c:f>'Kvalitet og udbytte'!$P$10:$U$10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7017-4EB9-B67A-AF1954FAF08B}"/>
            </c:ext>
          </c:extLst>
        </c:ser>
        <c:ser>
          <c:idx val="1"/>
          <c:order val="1"/>
          <c:tx>
            <c:strRef>
              <c:f>'Kvalitet og udbytte'!$O$11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'Kvalitet og udbytte'!$P$9:$U$9</c:f>
              <c:strCache>
                <c:ptCount val="5"/>
                <c:pt idx="0">
                  <c:v>1. sl</c:v>
                </c:pt>
                <c:pt idx="1">
                  <c:v>2. sl</c:v>
                </c:pt>
                <c:pt idx="2">
                  <c:v>3. sl</c:v>
                </c:pt>
                <c:pt idx="3">
                  <c:v>4. sl</c:v>
                </c:pt>
                <c:pt idx="4">
                  <c:v>5. sl</c:v>
                </c:pt>
              </c:strCache>
            </c:strRef>
          </c:cat>
          <c:val>
            <c:numRef>
              <c:f>'Kvalitet og udbytte'!$P$11:$U$11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7017-4EB9-B67A-AF1954FAF08B}"/>
            </c:ext>
          </c:extLst>
        </c:ser>
        <c:ser>
          <c:idx val="2"/>
          <c:order val="2"/>
          <c:tx>
            <c:strRef>
              <c:f>'Kvalitet og udbytte'!$O$12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'Kvalitet og udbytte'!$P$9:$U$9</c:f>
              <c:strCache>
                <c:ptCount val="5"/>
                <c:pt idx="0">
                  <c:v>1. sl</c:v>
                </c:pt>
                <c:pt idx="1">
                  <c:v>2. sl</c:v>
                </c:pt>
                <c:pt idx="2">
                  <c:v>3. sl</c:v>
                </c:pt>
                <c:pt idx="3">
                  <c:v>4. sl</c:v>
                </c:pt>
                <c:pt idx="4">
                  <c:v>5. sl</c:v>
                </c:pt>
              </c:strCache>
            </c:strRef>
          </c:cat>
          <c:val>
            <c:numRef>
              <c:f>'Kvalitet og udbytte'!$P$12:$U$12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7017-4EB9-B67A-AF1954FAF08B}"/>
            </c:ext>
          </c:extLst>
        </c:ser>
        <c:ser>
          <c:idx val="3"/>
          <c:order val="3"/>
          <c:tx>
            <c:strRef>
              <c:f>'Kvalitet og udbytte'!$O$13</c:f>
              <c:strCache>
                <c:ptCount val="1"/>
                <c:pt idx="0">
                  <c:v>Mål 2017</c:v>
                </c:pt>
              </c:strCache>
            </c:strRef>
          </c:tx>
          <c:invertIfNegative val="0"/>
          <c:val>
            <c:numRef>
              <c:f>'Kvalitet og udbytte'!$P$13:$U$13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7017-4EB9-B67A-AF1954FAF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5520"/>
        <c:axId val="216477056"/>
      </c:barChart>
      <c:catAx>
        <c:axId val="2164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216477056"/>
        <c:crosses val="autoZero"/>
        <c:auto val="1"/>
        <c:lblAlgn val="ctr"/>
        <c:lblOffset val="100"/>
        <c:tickLblSkip val="1"/>
        <c:noMultiLvlLbl val="0"/>
      </c:catAx>
      <c:valAx>
        <c:axId val="216477056"/>
        <c:scaling>
          <c:orientation val="minMax"/>
          <c:max val="7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2164755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'Kvalitet og udbytte'!$O$17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'Kvalitet og udbytte'!$P$16:$R$16</c:f>
              <c:strCache>
                <c:ptCount val="3"/>
                <c:pt idx="0">
                  <c:v>Helsæd 1</c:v>
                </c:pt>
                <c:pt idx="1">
                  <c:v>Ærteens</c:v>
                </c:pt>
                <c:pt idx="2">
                  <c:v>Majs</c:v>
                </c:pt>
              </c:strCache>
            </c:strRef>
          </c:cat>
          <c:val>
            <c:numRef>
              <c:f>'Kvalitet og udbytte'!$P$17:$R$17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CAE-4009-85DD-1937BEA61006}"/>
            </c:ext>
          </c:extLst>
        </c:ser>
        <c:ser>
          <c:idx val="1"/>
          <c:order val="1"/>
          <c:tx>
            <c:strRef>
              <c:f>'Kvalitet og udbytte'!$O$18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'Kvalitet og udbytte'!$P$16:$R$16</c:f>
              <c:strCache>
                <c:ptCount val="3"/>
                <c:pt idx="0">
                  <c:v>Helsæd 1</c:v>
                </c:pt>
                <c:pt idx="1">
                  <c:v>Ærteens</c:v>
                </c:pt>
                <c:pt idx="2">
                  <c:v>Majs</c:v>
                </c:pt>
              </c:strCache>
            </c:strRef>
          </c:cat>
          <c:val>
            <c:numRef>
              <c:f>'Kvalitet og udbytte'!$P$18:$R$18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CAE-4009-85DD-1937BEA61006}"/>
            </c:ext>
          </c:extLst>
        </c:ser>
        <c:ser>
          <c:idx val="2"/>
          <c:order val="2"/>
          <c:tx>
            <c:strRef>
              <c:f>'Kvalitet og udbytte'!$O$19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'Kvalitet og udbytte'!$P$16:$R$16</c:f>
              <c:strCache>
                <c:ptCount val="3"/>
                <c:pt idx="0">
                  <c:v>Helsæd 1</c:v>
                </c:pt>
                <c:pt idx="1">
                  <c:v>Ærteens</c:v>
                </c:pt>
                <c:pt idx="2">
                  <c:v>Majs</c:v>
                </c:pt>
              </c:strCache>
            </c:strRef>
          </c:cat>
          <c:val>
            <c:numRef>
              <c:f>'Kvalitet og udbytte'!$P$19:$R$19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6CAE-4009-85DD-1937BEA61006}"/>
            </c:ext>
          </c:extLst>
        </c:ser>
        <c:ser>
          <c:idx val="3"/>
          <c:order val="3"/>
          <c:tx>
            <c:strRef>
              <c:f>'Kvalitet og udbytte'!$O$20</c:f>
              <c:strCache>
                <c:ptCount val="1"/>
                <c:pt idx="0">
                  <c:v>Mål 2017</c:v>
                </c:pt>
              </c:strCache>
            </c:strRef>
          </c:tx>
          <c:invertIfNegative val="0"/>
          <c:cat>
            <c:strRef>
              <c:f>'Kvalitet og udbytte'!$P$16:$R$16</c:f>
              <c:strCache>
                <c:ptCount val="3"/>
                <c:pt idx="0">
                  <c:v>Helsæd 1</c:v>
                </c:pt>
                <c:pt idx="1">
                  <c:v>Ærteens</c:v>
                </c:pt>
                <c:pt idx="2">
                  <c:v>Majs</c:v>
                </c:pt>
              </c:strCache>
            </c:strRef>
          </c:cat>
          <c:val>
            <c:numRef>
              <c:f>'Kvalitet og udbytte'!$P$20:$R$20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CAE-4009-85DD-1937BEA61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16480"/>
        <c:axId val="216518016"/>
      </c:barChart>
      <c:catAx>
        <c:axId val="2165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518016"/>
        <c:crosses val="autoZero"/>
        <c:auto val="1"/>
        <c:lblAlgn val="ctr"/>
        <c:lblOffset val="100"/>
        <c:noMultiLvlLbl val="0"/>
      </c:catAx>
      <c:valAx>
        <c:axId val="21651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516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161057</xdr:colOff>
      <xdr:row>23</xdr:row>
      <xdr:rowOff>1</xdr:rowOff>
    </xdr:from>
    <xdr:ext cx="8967068" cy="1944688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6265" y="4312709"/>
          <a:ext cx="8967068" cy="1944688"/>
        </a:xfrm>
        <a:prstGeom prst="rect">
          <a:avLst/>
        </a:prstGeom>
        <a:solidFill>
          <a:sysClr val="window" lastClr="FFFFFF"/>
        </a:solidFill>
        <a:ln w="25400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/>
            <a:t>Kommentar: Der tages forsat mineral analyse. Frisk græsanalyse forud</a:t>
          </a:r>
          <a:r>
            <a:rPr lang="da-DK" sz="1100" baseline="0"/>
            <a:t> for 1. slæt</a:t>
          </a:r>
          <a:endParaRPr lang="da-DK" sz="1100"/>
        </a:p>
        <a:p>
          <a:endParaRPr lang="da-DK" sz="1100"/>
        </a:p>
        <a:p>
          <a:endParaRPr lang="da-DK" sz="1100"/>
        </a:p>
        <a:p>
          <a:endParaRPr lang="da-DK" sz="1100"/>
        </a:p>
      </xdr:txBody>
    </xdr:sp>
    <xdr:clientData/>
  </xdr:oneCellAnchor>
  <xdr:twoCellAnchor editAs="oneCell">
    <xdr:from>
      <xdr:col>22</xdr:col>
      <xdr:colOff>264583</xdr:colOff>
      <xdr:row>2</xdr:row>
      <xdr:rowOff>63498</xdr:rowOff>
    </xdr:from>
    <xdr:to>
      <xdr:col>25</xdr:col>
      <xdr:colOff>281091</xdr:colOff>
      <xdr:row>6</xdr:row>
      <xdr:rowOff>48679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7604" y="261936"/>
          <a:ext cx="1101300" cy="845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53341</xdr:colOff>
      <xdr:row>4</xdr:row>
      <xdr:rowOff>47625</xdr:rowOff>
    </xdr:from>
    <xdr:to>
      <xdr:col>6</xdr:col>
      <xdr:colOff>571500</xdr:colOff>
      <xdr:row>20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127000</xdr:colOff>
      <xdr:row>87</xdr:row>
      <xdr:rowOff>30480</xdr:rowOff>
    </xdr:from>
    <xdr:ext cx="6651625" cy="1668145"/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6250" y="9110980"/>
          <a:ext cx="6651625" cy="1668145"/>
        </a:xfrm>
        <a:prstGeom prst="rect">
          <a:avLst/>
        </a:prstGeom>
        <a:solidFill>
          <a:sysClr val="window" lastClr="FFFFFF"/>
        </a:solidFill>
        <a:ln w="25400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/>
            <a:t>Kommentar: </a:t>
          </a:r>
        </a:p>
      </xdr:txBody>
    </xdr:sp>
    <xdr:clientData/>
  </xdr:oneCellAnchor>
  <xdr:twoCellAnchor>
    <xdr:from>
      <xdr:col>7</xdr:col>
      <xdr:colOff>175260</xdr:colOff>
      <xdr:row>4</xdr:row>
      <xdr:rowOff>45720</xdr:rowOff>
    </xdr:from>
    <xdr:to>
      <xdr:col>11</xdr:col>
      <xdr:colOff>719667</xdr:colOff>
      <xdr:row>20</xdr:row>
      <xdr:rowOff>63500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723900</xdr:colOff>
      <xdr:row>1</xdr:row>
      <xdr:rowOff>45720</xdr:rowOff>
    </xdr:from>
    <xdr:to>
      <xdr:col>11</xdr:col>
      <xdr:colOff>823386</xdr:colOff>
      <xdr:row>4</xdr:row>
      <xdr:rowOff>12309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213360"/>
          <a:ext cx="884346" cy="652389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0.10656</cdr:x>
      <cdr:y>0.04322</cdr:y>
    </cdr:from>
    <cdr:to>
      <cdr:x>0.47125</cdr:x>
      <cdr:y>0.13501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90538" y="123825"/>
          <a:ext cx="1657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100" b="1"/>
            <a:t>Udbytte i FEN/ha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136072</xdr:colOff>
      <xdr:row>49</xdr:row>
      <xdr:rowOff>15239</xdr:rowOff>
    </xdr:from>
    <xdr:ext cx="6637262" cy="2071190"/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2143" y="6410596"/>
          <a:ext cx="6637262" cy="2071190"/>
        </a:xfrm>
        <a:prstGeom prst="rect">
          <a:avLst/>
        </a:prstGeom>
        <a:solidFill>
          <a:sysClr val="window" lastClr="FFFFFF"/>
        </a:solidFill>
        <a:ln w="25400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/>
            <a:t>Kommentar: </a:t>
          </a:r>
        </a:p>
        <a:p>
          <a:endParaRPr lang="da-DK" sz="1100"/>
        </a:p>
        <a:p>
          <a:endParaRPr lang="da-DK" sz="1100"/>
        </a:p>
      </xdr:txBody>
    </xdr:sp>
    <xdr:clientData/>
  </xdr:oneCellAnchor>
  <xdr:twoCellAnchor editAs="oneCell">
    <xdr:from>
      <xdr:col>10</xdr:col>
      <xdr:colOff>338665</xdr:colOff>
      <xdr:row>1</xdr:row>
      <xdr:rowOff>33866</xdr:rowOff>
    </xdr:from>
    <xdr:to>
      <xdr:col>11</xdr:col>
      <xdr:colOff>359411</xdr:colOff>
      <xdr:row>4</xdr:row>
      <xdr:rowOff>8922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8532" y="118533"/>
          <a:ext cx="884346" cy="6523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233516</xdr:colOff>
      <xdr:row>34</xdr:row>
      <xdr:rowOff>8507</xdr:rowOff>
    </xdr:from>
    <xdr:ext cx="4880677" cy="1896493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014708" y="6602738"/>
          <a:ext cx="4880677" cy="1896493"/>
        </a:xfrm>
        <a:prstGeom prst="rect">
          <a:avLst/>
        </a:prstGeom>
        <a:solidFill>
          <a:sysClr val="window" lastClr="FFFFFF"/>
        </a:solidFill>
        <a:ln w="25400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/>
            <a:t>Kommentar: </a:t>
          </a:r>
        </a:p>
        <a:p>
          <a:endParaRPr lang="da-DK" sz="1100"/>
        </a:p>
        <a:p>
          <a:endParaRPr lang="da-DK" sz="1100"/>
        </a:p>
      </xdr:txBody>
    </xdr:sp>
    <xdr:clientData/>
  </xdr:oneCellAnchor>
  <xdr:twoCellAnchor editAs="oneCell">
    <xdr:from>
      <xdr:col>20</xdr:col>
      <xdr:colOff>358298</xdr:colOff>
      <xdr:row>2</xdr:row>
      <xdr:rowOff>39272</xdr:rowOff>
    </xdr:from>
    <xdr:to>
      <xdr:col>22</xdr:col>
      <xdr:colOff>23444</xdr:colOff>
      <xdr:row>5</xdr:row>
      <xdr:rowOff>11722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6544" y="414410"/>
          <a:ext cx="884346" cy="652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2:BD71"/>
  <sheetViews>
    <sheetView view="pageBreakPreview" zoomScale="72" zoomScaleNormal="42" zoomScaleSheetLayoutView="72" workbookViewId="0">
      <selection activeCell="B5" sqref="B5"/>
    </sheetView>
  </sheetViews>
  <sheetFormatPr defaultRowHeight="14.5" x14ac:dyDescent="0.35"/>
  <cols>
    <col min="1" max="1" width="2.7265625" customWidth="1"/>
    <col min="2" max="2" width="13.81640625" customWidth="1"/>
    <col min="3" max="3" width="5.7265625" customWidth="1"/>
    <col min="4" max="4" width="5.54296875" customWidth="1"/>
    <col min="5" max="5" width="5" customWidth="1"/>
    <col min="6" max="6" width="4.81640625" customWidth="1"/>
    <col min="7" max="7" width="4.7265625" customWidth="1"/>
    <col min="8" max="8" width="5" customWidth="1"/>
    <col min="9" max="9" width="5.54296875" customWidth="1"/>
    <col min="10" max="10" width="5" customWidth="1"/>
    <col min="11" max="11" width="6" customWidth="1"/>
    <col min="12" max="13" width="5.1796875" customWidth="1"/>
    <col min="14" max="14" width="5.54296875" customWidth="1"/>
    <col min="15" max="15" width="4.453125" customWidth="1"/>
    <col min="16" max="16" width="5.26953125" customWidth="1"/>
    <col min="17" max="17" width="5.7265625" customWidth="1"/>
    <col min="18" max="18" width="5.453125" customWidth="1"/>
    <col min="19" max="19" width="5.54296875" customWidth="1"/>
    <col min="20" max="21" width="5" customWidth="1"/>
    <col min="22" max="22" width="5.1796875" customWidth="1"/>
    <col min="23" max="24" width="5.26953125" customWidth="1"/>
    <col min="25" max="25" width="5.54296875" customWidth="1"/>
    <col min="26" max="26" width="5.26953125" customWidth="1"/>
    <col min="33" max="33" width="11.7265625" customWidth="1"/>
    <col min="44" max="44" width="15.26953125" customWidth="1"/>
  </cols>
  <sheetData>
    <row r="2" spans="2:56" ht="1.9" customHeight="1" x14ac:dyDescent="0.35"/>
    <row r="3" spans="2:56" ht="18" x14ac:dyDescent="0.4">
      <c r="B3" s="280" t="s">
        <v>83</v>
      </c>
      <c r="C3" s="281"/>
      <c r="D3" s="281"/>
      <c r="E3" s="284"/>
      <c r="F3" s="281" t="s">
        <v>92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D3" s="256"/>
      <c r="AE3" s="188"/>
      <c r="AF3" s="188"/>
      <c r="AG3" s="188"/>
      <c r="AH3" s="256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232"/>
      <c r="AX3" s="232"/>
      <c r="AY3" s="232"/>
      <c r="AZ3" s="232"/>
      <c r="BA3" s="232"/>
      <c r="BB3" s="232"/>
      <c r="BC3" s="232"/>
      <c r="BD3" s="232"/>
    </row>
    <row r="4" spans="2:56" ht="20" x14ac:dyDescent="0.4">
      <c r="B4" s="282">
        <v>2017</v>
      </c>
      <c r="C4" s="281"/>
      <c r="D4" s="284"/>
      <c r="E4" s="281"/>
      <c r="F4" s="283" t="s">
        <v>103</v>
      </c>
      <c r="G4" s="281"/>
      <c r="H4" s="281"/>
      <c r="I4" s="281"/>
      <c r="J4" s="281"/>
      <c r="K4" s="281"/>
      <c r="L4" s="281"/>
      <c r="M4" s="281"/>
      <c r="N4" s="281"/>
      <c r="O4" s="282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D4" s="257"/>
      <c r="AE4" s="188"/>
      <c r="AF4" s="203"/>
      <c r="AG4" s="204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232"/>
      <c r="AX4" s="232"/>
      <c r="AY4" s="232"/>
      <c r="AZ4" s="232"/>
      <c r="BA4" s="232"/>
      <c r="BB4" s="232"/>
      <c r="BC4" s="232"/>
      <c r="BD4" s="232"/>
    </row>
    <row r="5" spans="2:56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232"/>
      <c r="AX5" s="232"/>
      <c r="AY5" s="232"/>
      <c r="AZ5" s="232"/>
      <c r="BA5" s="232"/>
      <c r="BB5" s="232"/>
      <c r="BC5" s="232"/>
      <c r="BD5" s="232"/>
    </row>
    <row r="6" spans="2:56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AD6" s="204"/>
      <c r="AE6" s="204"/>
      <c r="AF6" s="205"/>
      <c r="AG6" s="132"/>
      <c r="AH6" s="205"/>
      <c r="AI6" s="132"/>
      <c r="AJ6" s="205"/>
      <c r="AK6" s="132"/>
      <c r="AL6" s="205"/>
      <c r="AM6" s="132"/>
      <c r="AN6" s="130"/>
      <c r="AO6" s="132"/>
      <c r="AP6" s="132"/>
      <c r="AQ6" s="132"/>
      <c r="AR6" s="132"/>
      <c r="AS6" s="132"/>
      <c r="AT6" s="204"/>
      <c r="AU6" s="188"/>
      <c r="AV6" s="188"/>
      <c r="AW6" s="232"/>
      <c r="AX6" s="232"/>
      <c r="AY6" s="232"/>
      <c r="AZ6" s="232"/>
      <c r="BA6" s="232"/>
      <c r="BB6" s="232"/>
      <c r="BC6" s="232"/>
      <c r="BD6" s="232"/>
    </row>
    <row r="7" spans="2:56" x14ac:dyDescent="0.35">
      <c r="B7" s="6" t="s">
        <v>56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AD7" s="203"/>
      <c r="AE7" s="132"/>
      <c r="AF7" s="201"/>
      <c r="AG7" s="258"/>
      <c r="AH7" s="201"/>
      <c r="AI7" s="258"/>
      <c r="AJ7" s="201"/>
      <c r="AK7" s="258"/>
      <c r="AL7" s="201"/>
      <c r="AM7" s="258"/>
      <c r="AN7" s="201"/>
      <c r="AO7" s="258"/>
      <c r="AP7" s="132"/>
      <c r="AQ7" s="132"/>
      <c r="AR7" s="207"/>
      <c r="AS7" s="204"/>
      <c r="AT7" s="188"/>
      <c r="AU7" s="188"/>
      <c r="AV7" s="188"/>
      <c r="AW7" s="232"/>
      <c r="AX7" s="232"/>
      <c r="AY7" s="232"/>
      <c r="AZ7" s="232"/>
      <c r="BA7" s="232"/>
      <c r="BB7" s="232"/>
      <c r="BC7" s="232"/>
      <c r="BD7" s="232"/>
    </row>
    <row r="8" spans="2:56" x14ac:dyDescent="0.35">
      <c r="B8" s="3"/>
      <c r="C8" s="3"/>
      <c r="D8" s="6" t="s">
        <v>60</v>
      </c>
      <c r="E8" s="3"/>
      <c r="F8" s="3"/>
      <c r="G8" s="6" t="s">
        <v>65</v>
      </c>
      <c r="H8" s="3"/>
      <c r="I8" s="3"/>
      <c r="J8" s="3"/>
      <c r="K8" s="6"/>
      <c r="L8" s="6" t="s">
        <v>64</v>
      </c>
      <c r="M8" s="3"/>
      <c r="N8" s="3"/>
      <c r="P8" s="183" t="s">
        <v>63</v>
      </c>
      <c r="T8" s="183" t="s">
        <v>62</v>
      </c>
      <c r="X8" s="183" t="s">
        <v>61</v>
      </c>
      <c r="AD8" s="205"/>
      <c r="AE8" s="130"/>
      <c r="AF8" s="208"/>
      <c r="AG8" s="209"/>
      <c r="AH8" s="175"/>
      <c r="AI8" s="209"/>
      <c r="AJ8" s="208"/>
      <c r="AK8" s="209"/>
      <c r="AL8" s="175"/>
      <c r="AM8" s="209"/>
      <c r="AN8" s="201"/>
      <c r="AO8" s="209"/>
      <c r="AP8" s="210"/>
      <c r="AQ8" s="211"/>
      <c r="AR8" s="175"/>
      <c r="AS8" s="130"/>
      <c r="AT8" s="188"/>
      <c r="AU8" s="188"/>
      <c r="AV8" s="188"/>
      <c r="AW8" s="232"/>
      <c r="AX8" s="232"/>
      <c r="AY8" s="232"/>
      <c r="AZ8" s="232"/>
      <c r="BA8" s="232"/>
      <c r="BB8" s="232"/>
      <c r="BC8" s="232"/>
      <c r="BD8" s="232"/>
    </row>
    <row r="9" spans="2:56" x14ac:dyDescent="0.35">
      <c r="B9" s="178" t="s">
        <v>57</v>
      </c>
      <c r="C9" s="177">
        <v>20</v>
      </c>
      <c r="D9" s="12">
        <v>21</v>
      </c>
      <c r="E9" s="12">
        <v>22</v>
      </c>
      <c r="F9" s="12">
        <v>23</v>
      </c>
      <c r="G9" s="12">
        <v>24</v>
      </c>
      <c r="H9" s="12">
        <v>25</v>
      </c>
      <c r="I9" s="12">
        <v>26</v>
      </c>
      <c r="J9" s="12">
        <v>27</v>
      </c>
      <c r="K9" s="12">
        <v>28</v>
      </c>
      <c r="L9" s="12">
        <v>29</v>
      </c>
      <c r="M9" s="12">
        <v>30</v>
      </c>
      <c r="N9" s="12">
        <v>31</v>
      </c>
      <c r="O9" s="12">
        <v>32</v>
      </c>
      <c r="P9" s="12">
        <v>33</v>
      </c>
      <c r="Q9" s="12">
        <v>34</v>
      </c>
      <c r="R9" s="12">
        <v>35</v>
      </c>
      <c r="S9" s="12">
        <v>36</v>
      </c>
      <c r="T9" s="12">
        <v>37</v>
      </c>
      <c r="U9" s="12">
        <v>38</v>
      </c>
      <c r="V9" s="12">
        <v>39</v>
      </c>
      <c r="W9" s="12">
        <v>40</v>
      </c>
      <c r="X9" s="12">
        <v>41</v>
      </c>
      <c r="Y9" s="12">
        <v>42</v>
      </c>
      <c r="Z9" s="12">
        <v>43</v>
      </c>
      <c r="AD9" s="205"/>
      <c r="AE9" s="130"/>
      <c r="AF9" s="208"/>
      <c r="AG9" s="209"/>
      <c r="AH9" s="175"/>
      <c r="AI9" s="209"/>
      <c r="AJ9" s="208"/>
      <c r="AK9" s="209"/>
      <c r="AL9" s="175"/>
      <c r="AM9" s="209"/>
      <c r="AN9" s="175"/>
      <c r="AO9" s="209"/>
      <c r="AP9" s="210"/>
      <c r="AQ9" s="211"/>
      <c r="AR9" s="175"/>
      <c r="AS9" s="130"/>
      <c r="AT9" s="188"/>
      <c r="AU9" s="188"/>
      <c r="AV9" s="188"/>
      <c r="AW9" s="232"/>
      <c r="AX9" s="232"/>
      <c r="AY9" s="232"/>
      <c r="AZ9" s="232"/>
      <c r="BA9" s="232"/>
      <c r="BB9" s="232"/>
      <c r="BC9" s="232"/>
      <c r="BD9" s="232"/>
    </row>
    <row r="10" spans="2:56" ht="18.5" x14ac:dyDescent="0.45">
      <c r="B10" s="177" t="s">
        <v>54</v>
      </c>
      <c r="C10" s="181"/>
      <c r="D10" s="181"/>
      <c r="E10" s="181" t="s">
        <v>59</v>
      </c>
      <c r="F10" s="181"/>
      <c r="G10" s="181"/>
      <c r="H10" s="181"/>
      <c r="I10" s="181"/>
      <c r="J10" s="181"/>
      <c r="K10" s="181" t="s">
        <v>59</v>
      </c>
      <c r="L10" s="181"/>
      <c r="M10" s="181"/>
      <c r="N10" s="181"/>
      <c r="O10" s="182"/>
      <c r="P10" s="182"/>
      <c r="Q10" s="182" t="s">
        <v>59</v>
      </c>
      <c r="R10" s="182"/>
      <c r="S10" s="182"/>
      <c r="T10" s="182"/>
      <c r="U10" s="182"/>
      <c r="V10" s="182"/>
      <c r="W10" s="182"/>
      <c r="X10" s="182" t="s">
        <v>59</v>
      </c>
      <c r="Y10" s="179"/>
      <c r="Z10" s="179"/>
      <c r="AD10" s="205"/>
      <c r="AE10" s="130"/>
      <c r="AF10" s="208"/>
      <c r="AG10" s="209"/>
      <c r="AH10" s="175"/>
      <c r="AI10" s="209"/>
      <c r="AJ10" s="208"/>
      <c r="AK10" s="209"/>
      <c r="AL10" s="175"/>
      <c r="AM10" s="209"/>
      <c r="AN10" s="175"/>
      <c r="AO10" s="209"/>
      <c r="AP10" s="210"/>
      <c r="AQ10" s="211"/>
      <c r="AR10" s="175"/>
      <c r="AS10" s="130"/>
      <c r="AT10" s="188"/>
      <c r="AU10" s="188"/>
      <c r="AV10" s="188"/>
      <c r="AW10" s="232"/>
      <c r="AX10" s="232"/>
      <c r="AY10" s="232"/>
      <c r="AZ10" s="232"/>
      <c r="BA10" s="232"/>
      <c r="BB10" s="232"/>
      <c r="BC10" s="232"/>
      <c r="BD10" s="232"/>
    </row>
    <row r="11" spans="2:56" ht="18.5" x14ac:dyDescent="0.45">
      <c r="B11" s="177" t="s">
        <v>55</v>
      </c>
      <c r="C11" s="181"/>
      <c r="D11" s="181" t="s">
        <v>59</v>
      </c>
      <c r="E11" s="181"/>
      <c r="F11" s="181"/>
      <c r="G11" s="181"/>
      <c r="H11" s="181"/>
      <c r="I11" s="181" t="s">
        <v>59</v>
      </c>
      <c r="J11" s="181"/>
      <c r="K11" s="181"/>
      <c r="L11" s="181"/>
      <c r="M11" s="181"/>
      <c r="N11" s="181" t="s">
        <v>59</v>
      </c>
      <c r="O11" s="182"/>
      <c r="P11" s="182"/>
      <c r="Q11" s="182"/>
      <c r="R11" s="182"/>
      <c r="S11" s="182" t="s">
        <v>59</v>
      </c>
      <c r="T11" s="182"/>
      <c r="U11" s="182"/>
      <c r="V11" s="182"/>
      <c r="W11" s="182"/>
      <c r="X11" s="182" t="s">
        <v>59</v>
      </c>
      <c r="Y11" s="179"/>
      <c r="Z11" s="179"/>
      <c r="AD11" s="205"/>
      <c r="AE11" s="130"/>
      <c r="AF11" s="208"/>
      <c r="AG11" s="209"/>
      <c r="AH11" s="175"/>
      <c r="AI11" s="209"/>
      <c r="AJ11" s="208"/>
      <c r="AK11" s="209"/>
      <c r="AL11" s="175"/>
      <c r="AM11" s="209"/>
      <c r="AN11" s="175"/>
      <c r="AO11" s="209"/>
      <c r="AP11" s="210"/>
      <c r="AQ11" s="211"/>
      <c r="AR11" s="175"/>
      <c r="AS11" s="130"/>
      <c r="AT11" s="188"/>
      <c r="AU11" s="188"/>
      <c r="AV11" s="188"/>
      <c r="AW11" s="232"/>
      <c r="AX11" s="232"/>
      <c r="AY11" s="232"/>
      <c r="AZ11" s="232"/>
      <c r="BA11" s="232"/>
      <c r="BB11" s="232"/>
      <c r="BC11" s="232"/>
      <c r="BD11" s="232"/>
    </row>
    <row r="12" spans="2:56" x14ac:dyDescent="0.35">
      <c r="B12" s="3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D12" s="205"/>
      <c r="AE12" s="130"/>
      <c r="AF12" s="208"/>
      <c r="AG12" s="209"/>
      <c r="AH12" s="175"/>
      <c r="AI12" s="209"/>
      <c r="AJ12" s="208"/>
      <c r="AK12" s="209"/>
      <c r="AL12" s="175"/>
      <c r="AM12" s="209"/>
      <c r="AN12" s="175"/>
      <c r="AO12" s="209"/>
      <c r="AP12" s="210"/>
      <c r="AQ12" s="211"/>
      <c r="AR12" s="175"/>
      <c r="AS12" s="130"/>
      <c r="AT12" s="188"/>
      <c r="AU12" s="188"/>
      <c r="AV12" s="188"/>
      <c r="AW12" s="232"/>
      <c r="AX12" s="232"/>
      <c r="AY12" s="232"/>
      <c r="AZ12" s="232"/>
      <c r="BA12" s="232"/>
      <c r="BB12" s="232"/>
      <c r="BC12" s="232"/>
      <c r="BD12" s="232"/>
    </row>
    <row r="13" spans="2:56" x14ac:dyDescent="0.35">
      <c r="B13" s="184" t="s">
        <v>88</v>
      </c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D13" s="205"/>
      <c r="AE13" s="130"/>
      <c r="AF13" s="208"/>
      <c r="AG13" s="209"/>
      <c r="AH13" s="175"/>
      <c r="AI13" s="209"/>
      <c r="AJ13" s="208"/>
      <c r="AK13" s="209"/>
      <c r="AL13" s="175"/>
      <c r="AM13" s="209"/>
      <c r="AN13" s="175"/>
      <c r="AO13" s="209"/>
      <c r="AP13" s="210"/>
      <c r="AQ13" s="211"/>
      <c r="AR13" s="175"/>
      <c r="AS13" s="130"/>
      <c r="AT13" s="188"/>
      <c r="AU13" s="188"/>
      <c r="AV13" s="188"/>
      <c r="AW13" s="232"/>
      <c r="AX13" s="232"/>
      <c r="AY13" s="232"/>
      <c r="AZ13" s="232"/>
      <c r="BA13" s="232"/>
      <c r="BB13" s="232"/>
      <c r="BC13" s="232"/>
      <c r="BD13" s="232"/>
    </row>
    <row r="14" spans="2:56" x14ac:dyDescent="0.35">
      <c r="B14" s="30">
        <v>2016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D14" s="205"/>
      <c r="AE14" s="130"/>
      <c r="AF14" s="208"/>
      <c r="AG14" s="209"/>
      <c r="AH14" s="175"/>
      <c r="AI14" s="209"/>
      <c r="AJ14" s="208"/>
      <c r="AK14" s="209"/>
      <c r="AL14" s="175"/>
      <c r="AM14" s="209"/>
      <c r="AN14" s="175"/>
      <c r="AO14" s="209"/>
      <c r="AP14" s="210"/>
      <c r="AQ14" s="211"/>
      <c r="AR14" s="175"/>
      <c r="AS14" s="130"/>
      <c r="AT14" s="188"/>
      <c r="AU14" s="188"/>
      <c r="AV14" s="188"/>
      <c r="AW14" s="232"/>
      <c r="AX14" s="232"/>
      <c r="AY14" s="232"/>
      <c r="AZ14" s="232"/>
      <c r="BA14" s="232"/>
      <c r="BB14" s="232"/>
      <c r="BC14" s="232"/>
      <c r="BD14" s="232"/>
    </row>
    <row r="15" spans="2:56" x14ac:dyDescent="0.35">
      <c r="B15" s="30" t="s">
        <v>87</v>
      </c>
      <c r="C15" s="11"/>
      <c r="D15" s="30" t="s">
        <v>59</v>
      </c>
      <c r="E15" s="11"/>
      <c r="F15" s="11"/>
      <c r="G15" s="11"/>
      <c r="H15" s="11"/>
      <c r="I15" s="30" t="s">
        <v>59</v>
      </c>
      <c r="J15" s="11"/>
      <c r="K15" s="11"/>
      <c r="L15" s="11"/>
      <c r="M15" s="11"/>
      <c r="N15" s="30" t="s">
        <v>59</v>
      </c>
      <c r="O15" s="179"/>
      <c r="P15" s="179"/>
      <c r="Q15" s="179"/>
      <c r="R15" s="179"/>
      <c r="S15" s="179" t="s">
        <v>59</v>
      </c>
      <c r="T15" s="179"/>
      <c r="U15" s="179"/>
      <c r="V15" s="179"/>
      <c r="W15" s="179"/>
      <c r="X15" s="179" t="s">
        <v>59</v>
      </c>
      <c r="Y15" s="179"/>
      <c r="Z15" s="179"/>
      <c r="AD15" s="205"/>
      <c r="AE15" s="130"/>
      <c r="AF15" s="208"/>
      <c r="AG15" s="209"/>
      <c r="AH15" s="175"/>
      <c r="AI15" s="209"/>
      <c r="AJ15" s="208"/>
      <c r="AK15" s="209"/>
      <c r="AL15" s="175"/>
      <c r="AM15" s="209"/>
      <c r="AN15" s="175"/>
      <c r="AO15" s="209"/>
      <c r="AP15" s="210"/>
      <c r="AQ15" s="211"/>
      <c r="AR15" s="175"/>
      <c r="AS15" s="130"/>
      <c r="AT15" s="188"/>
      <c r="AU15" s="188"/>
      <c r="AV15" s="188"/>
      <c r="AW15" s="232"/>
      <c r="AX15" s="232"/>
      <c r="AY15" s="232"/>
      <c r="AZ15" s="232"/>
      <c r="BA15" s="232"/>
      <c r="BB15" s="232"/>
      <c r="BC15" s="232"/>
      <c r="BD15" s="232"/>
    </row>
    <row r="16" spans="2:56" x14ac:dyDescent="0.35">
      <c r="B16" s="30" t="s">
        <v>89</v>
      </c>
      <c r="C16" s="11"/>
      <c r="D16" s="11" t="s">
        <v>99</v>
      </c>
      <c r="E16" s="11"/>
      <c r="F16" s="11"/>
      <c r="G16" s="11"/>
      <c r="H16" s="11" t="s">
        <v>98</v>
      </c>
      <c r="I16" s="11"/>
      <c r="J16" s="11"/>
      <c r="K16" s="11"/>
      <c r="L16" s="11" t="s">
        <v>100</v>
      </c>
      <c r="M16" s="11"/>
      <c r="N16" s="11"/>
      <c r="O16" s="179" t="s">
        <v>101</v>
      </c>
      <c r="P16" s="179"/>
      <c r="Q16" s="179"/>
      <c r="R16" s="179"/>
      <c r="S16" s="179"/>
      <c r="T16" s="179" t="s">
        <v>102</v>
      </c>
      <c r="U16" s="179"/>
      <c r="V16" s="179"/>
      <c r="W16" s="179"/>
      <c r="X16" s="179"/>
      <c r="Y16" s="179"/>
      <c r="Z16" s="179"/>
      <c r="AD16" s="205"/>
      <c r="AE16" s="130"/>
      <c r="AF16" s="208"/>
      <c r="AG16" s="209"/>
      <c r="AH16" s="175"/>
      <c r="AI16" s="209"/>
      <c r="AJ16" s="208"/>
      <c r="AK16" s="209"/>
      <c r="AL16" s="175"/>
      <c r="AM16" s="209"/>
      <c r="AN16" s="175"/>
      <c r="AO16" s="209"/>
      <c r="AP16" s="210"/>
      <c r="AQ16" s="211"/>
      <c r="AR16" s="175"/>
      <c r="AS16" s="130"/>
      <c r="AT16" s="188"/>
      <c r="AU16" s="188"/>
      <c r="AV16" s="188"/>
      <c r="AW16" s="232"/>
      <c r="AX16" s="232"/>
      <c r="AY16" s="232"/>
      <c r="AZ16" s="232"/>
      <c r="BA16" s="232"/>
      <c r="BB16" s="232"/>
      <c r="BC16" s="232"/>
      <c r="BD16" s="232"/>
    </row>
    <row r="17" spans="2:56" x14ac:dyDescent="0.35">
      <c r="B17" s="3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D17" s="205"/>
      <c r="AE17" s="130"/>
      <c r="AF17" s="208"/>
      <c r="AG17" s="209"/>
      <c r="AH17" s="175"/>
      <c r="AI17" s="209"/>
      <c r="AJ17" s="208"/>
      <c r="AK17" s="209"/>
      <c r="AL17" s="175"/>
      <c r="AM17" s="209"/>
      <c r="AN17" s="175"/>
      <c r="AO17" s="209"/>
      <c r="AP17" s="210"/>
      <c r="AQ17" s="211"/>
      <c r="AR17" s="175"/>
      <c r="AS17" s="130"/>
      <c r="AT17" s="188"/>
      <c r="AU17" s="188"/>
      <c r="AV17" s="188"/>
      <c r="AW17" s="232"/>
      <c r="AX17" s="232"/>
      <c r="AY17" s="232"/>
      <c r="AZ17" s="232"/>
      <c r="BA17" s="232"/>
      <c r="BB17" s="232"/>
      <c r="BC17" s="232"/>
      <c r="BD17" s="232"/>
    </row>
    <row r="18" spans="2:56" x14ac:dyDescent="0.35">
      <c r="B18" s="307" t="s">
        <v>66</v>
      </c>
      <c r="C18" s="308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D18" s="205"/>
      <c r="AE18" s="130"/>
      <c r="AF18" s="208"/>
      <c r="AG18" s="209"/>
      <c r="AH18" s="175"/>
      <c r="AI18" s="209"/>
      <c r="AJ18" s="208"/>
      <c r="AK18" s="209"/>
      <c r="AL18" s="175"/>
      <c r="AM18" s="209"/>
      <c r="AN18" s="175"/>
      <c r="AO18" s="209"/>
      <c r="AP18" s="210"/>
      <c r="AQ18" s="211"/>
      <c r="AR18" s="175"/>
      <c r="AS18" s="130"/>
      <c r="AT18" s="188"/>
      <c r="AU18" s="188"/>
      <c r="AV18" s="188"/>
      <c r="AW18" s="232"/>
      <c r="AX18" s="232"/>
      <c r="AY18" s="232"/>
      <c r="AZ18" s="232"/>
      <c r="BA18" s="232"/>
      <c r="BB18" s="232"/>
      <c r="BC18" s="232"/>
      <c r="BD18" s="232"/>
    </row>
    <row r="19" spans="2:56" x14ac:dyDescent="0.35">
      <c r="B19" s="177" t="s">
        <v>67</v>
      </c>
      <c r="C19" s="30" t="s">
        <v>59</v>
      </c>
      <c r="D19" s="11"/>
      <c r="E19" s="30" t="s">
        <v>59</v>
      </c>
      <c r="F19" s="11"/>
      <c r="G19" s="30" t="s">
        <v>59</v>
      </c>
      <c r="H19" s="11"/>
      <c r="I19" s="30" t="s">
        <v>59</v>
      </c>
      <c r="J19" s="11"/>
      <c r="K19" s="11"/>
      <c r="L19" s="11"/>
      <c r="M19" s="30"/>
      <c r="N19" s="11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D19" s="205"/>
      <c r="AE19" s="130"/>
      <c r="AF19" s="208"/>
      <c r="AG19" s="209"/>
      <c r="AH19" s="175"/>
      <c r="AI19" s="209"/>
      <c r="AJ19" s="208"/>
      <c r="AK19" s="209"/>
      <c r="AL19" s="175"/>
      <c r="AM19" s="209"/>
      <c r="AN19" s="175"/>
      <c r="AO19" s="209"/>
      <c r="AP19" s="210"/>
      <c r="AQ19" s="211"/>
      <c r="AR19" s="175"/>
      <c r="AS19" s="130"/>
      <c r="AT19" s="188"/>
      <c r="AU19" s="188"/>
      <c r="AV19" s="188"/>
      <c r="AW19" s="232"/>
      <c r="AX19" s="232"/>
      <c r="AY19" s="232"/>
      <c r="AZ19" s="232"/>
      <c r="BA19" s="232"/>
      <c r="BB19" s="232"/>
      <c r="BC19" s="232"/>
      <c r="BD19" s="232"/>
    </row>
    <row r="20" spans="2:56" x14ac:dyDescent="0.35">
      <c r="B20" s="177" t="s">
        <v>68</v>
      </c>
      <c r="C20" s="30" t="s">
        <v>59</v>
      </c>
      <c r="D20" s="11"/>
      <c r="E20" s="11"/>
      <c r="F20" s="11"/>
      <c r="G20" s="30" t="s">
        <v>59</v>
      </c>
      <c r="H20" s="11"/>
      <c r="I20" s="11"/>
      <c r="J20" s="11"/>
      <c r="K20" s="30" t="s">
        <v>59</v>
      </c>
      <c r="L20" s="11"/>
      <c r="M20" s="11"/>
      <c r="N20" s="11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D20" s="205"/>
      <c r="AE20" s="130"/>
      <c r="AF20" s="208"/>
      <c r="AG20" s="209"/>
      <c r="AH20" s="175"/>
      <c r="AI20" s="209"/>
      <c r="AJ20" s="208"/>
      <c r="AK20" s="209"/>
      <c r="AL20" s="175"/>
      <c r="AM20" s="209"/>
      <c r="AN20" s="175"/>
      <c r="AO20" s="209"/>
      <c r="AP20" s="210"/>
      <c r="AQ20" s="211"/>
      <c r="AR20" s="175"/>
      <c r="AS20" s="130"/>
      <c r="AT20" s="188"/>
      <c r="AU20" s="188"/>
      <c r="AV20" s="188"/>
      <c r="AW20" s="232"/>
      <c r="AX20" s="232"/>
      <c r="AY20" s="232"/>
      <c r="AZ20" s="232"/>
      <c r="BA20" s="232"/>
      <c r="BB20" s="232"/>
      <c r="BC20" s="232"/>
      <c r="BD20" s="232"/>
    </row>
    <row r="21" spans="2:56" x14ac:dyDescent="0.35">
      <c r="B21" s="177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D21" s="205"/>
      <c r="AE21" s="130"/>
      <c r="AF21" s="208"/>
      <c r="AG21" s="209"/>
      <c r="AH21" s="175"/>
      <c r="AI21" s="209"/>
      <c r="AJ21" s="208"/>
      <c r="AK21" s="209"/>
      <c r="AL21" s="175"/>
      <c r="AM21" s="209"/>
      <c r="AN21" s="175"/>
      <c r="AO21" s="209"/>
      <c r="AP21" s="210"/>
      <c r="AQ21" s="211"/>
      <c r="AR21" s="175"/>
      <c r="AS21" s="130"/>
      <c r="AT21" s="188"/>
      <c r="AU21" s="188"/>
      <c r="AV21" s="188"/>
      <c r="AW21" s="232"/>
      <c r="AX21" s="232"/>
      <c r="AY21" s="232"/>
      <c r="AZ21" s="232"/>
      <c r="BA21" s="232"/>
      <c r="BB21" s="232"/>
      <c r="BC21" s="232"/>
      <c r="BD21" s="232"/>
    </row>
    <row r="22" spans="2:56" x14ac:dyDescent="0.35">
      <c r="AD22" s="205"/>
      <c r="AE22" s="130"/>
      <c r="AF22" s="208"/>
      <c r="AG22" s="209"/>
      <c r="AH22" s="175"/>
      <c r="AI22" s="209"/>
      <c r="AJ22" s="208"/>
      <c r="AK22" s="209"/>
      <c r="AL22" s="175"/>
      <c r="AM22" s="209"/>
      <c r="AN22" s="175"/>
      <c r="AO22" s="209"/>
      <c r="AP22" s="210"/>
      <c r="AQ22" s="211"/>
      <c r="AR22" s="175"/>
      <c r="AS22" s="130"/>
      <c r="AT22" s="188"/>
      <c r="AU22" s="188"/>
      <c r="AV22" s="188"/>
      <c r="AW22" s="232"/>
      <c r="AX22" s="232"/>
      <c r="AY22" s="232"/>
      <c r="AZ22" s="232"/>
      <c r="BA22" s="232"/>
      <c r="BB22" s="232"/>
      <c r="BC22" s="232"/>
      <c r="BD22" s="232"/>
    </row>
    <row r="23" spans="2:56" x14ac:dyDescent="0.35"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D23" s="205"/>
      <c r="AE23" s="130"/>
      <c r="AF23" s="208"/>
      <c r="AG23" s="209"/>
      <c r="AH23" s="175"/>
      <c r="AI23" s="209"/>
      <c r="AJ23" s="208"/>
      <c r="AK23" s="209"/>
      <c r="AL23" s="175"/>
      <c r="AM23" s="209"/>
      <c r="AN23" s="175"/>
      <c r="AO23" s="209"/>
      <c r="AP23" s="210"/>
      <c r="AQ23" s="211"/>
      <c r="AR23" s="175"/>
      <c r="AS23" s="130"/>
      <c r="AT23" s="188"/>
      <c r="AU23" s="188"/>
      <c r="AV23" s="188"/>
      <c r="AW23" s="232"/>
      <c r="AX23" s="232"/>
      <c r="AY23" s="232"/>
      <c r="AZ23" s="232"/>
      <c r="BA23" s="232"/>
      <c r="BB23" s="232"/>
      <c r="BC23" s="232"/>
      <c r="BD23" s="232"/>
    </row>
    <row r="24" spans="2:56" x14ac:dyDescent="0.35"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D24" s="203"/>
      <c r="AE24" s="130"/>
      <c r="AF24" s="208"/>
      <c r="AG24" s="209"/>
      <c r="AH24" s="175"/>
      <c r="AI24" s="209"/>
      <c r="AJ24" s="208"/>
      <c r="AK24" s="209"/>
      <c r="AL24" s="175"/>
      <c r="AM24" s="209"/>
      <c r="AN24" s="175"/>
      <c r="AO24" s="209"/>
      <c r="AP24" s="210"/>
      <c r="AQ24" s="211"/>
      <c r="AR24" s="175"/>
      <c r="AS24" s="130"/>
      <c r="AT24" s="188"/>
      <c r="AU24" s="188"/>
      <c r="AV24" s="188"/>
      <c r="AW24" s="232"/>
      <c r="AX24" s="232"/>
      <c r="AY24" s="232"/>
      <c r="AZ24" s="232"/>
      <c r="BA24" s="232"/>
      <c r="BB24" s="232"/>
      <c r="BC24" s="232"/>
      <c r="BD24" s="232"/>
    </row>
    <row r="25" spans="2:56" x14ac:dyDescent="0.35"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D25" s="203"/>
      <c r="AE25" s="130"/>
      <c r="AF25" s="208"/>
      <c r="AG25" s="209"/>
      <c r="AH25" s="175"/>
      <c r="AI25" s="209"/>
      <c r="AJ25" s="208"/>
      <c r="AK25" s="209"/>
      <c r="AL25" s="175"/>
      <c r="AM25" s="209"/>
      <c r="AN25" s="175"/>
      <c r="AO25" s="209"/>
      <c r="AP25" s="210"/>
      <c r="AQ25" s="211"/>
      <c r="AR25" s="175"/>
      <c r="AS25" s="130"/>
      <c r="AT25" s="188"/>
      <c r="AU25" s="188"/>
      <c r="AV25" s="188"/>
      <c r="AW25" s="232"/>
      <c r="AX25" s="232"/>
      <c r="AY25" s="232"/>
      <c r="AZ25" s="232"/>
      <c r="BA25" s="232"/>
      <c r="BB25" s="232"/>
      <c r="BC25" s="232"/>
      <c r="BD25" s="232"/>
    </row>
    <row r="26" spans="2:56" x14ac:dyDescent="0.35"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D26" s="203"/>
      <c r="AE26" s="130"/>
      <c r="AF26" s="208"/>
      <c r="AG26" s="209"/>
      <c r="AH26" s="175"/>
      <c r="AI26" s="209"/>
      <c r="AJ26" s="208"/>
      <c r="AK26" s="209"/>
      <c r="AL26" s="175"/>
      <c r="AM26" s="209"/>
      <c r="AN26" s="175"/>
      <c r="AO26" s="209"/>
      <c r="AP26" s="210"/>
      <c r="AQ26" s="211"/>
      <c r="AR26" s="175"/>
      <c r="AS26" s="130"/>
      <c r="AT26" s="188"/>
      <c r="AU26" s="188"/>
      <c r="AV26" s="188"/>
      <c r="AW26" s="232"/>
      <c r="AX26" s="232"/>
      <c r="AY26" s="232"/>
      <c r="AZ26" s="232"/>
      <c r="BA26" s="232"/>
      <c r="BB26" s="232"/>
      <c r="BC26" s="232"/>
      <c r="BD26" s="232"/>
    </row>
    <row r="27" spans="2:56" x14ac:dyDescent="0.35"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D27" s="203"/>
      <c r="AE27" s="130"/>
      <c r="AF27" s="208"/>
      <c r="AG27" s="209"/>
      <c r="AH27" s="175"/>
      <c r="AI27" s="209"/>
      <c r="AJ27" s="208"/>
      <c r="AK27" s="209"/>
      <c r="AL27" s="175"/>
      <c r="AM27" s="209"/>
      <c r="AN27" s="175"/>
      <c r="AO27" s="209"/>
      <c r="AP27" s="210"/>
      <c r="AQ27" s="211"/>
      <c r="AR27" s="175"/>
      <c r="AS27" s="130"/>
      <c r="AT27" s="188"/>
      <c r="AU27" s="188"/>
      <c r="AV27" s="188"/>
      <c r="AW27" s="232"/>
      <c r="AX27" s="232"/>
      <c r="AY27" s="232"/>
      <c r="AZ27" s="232"/>
      <c r="BA27" s="232"/>
      <c r="BB27" s="232"/>
      <c r="BC27" s="232"/>
      <c r="BD27" s="232"/>
    </row>
    <row r="28" spans="2:56" x14ac:dyDescent="0.35"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D28" s="203"/>
      <c r="AE28" s="130"/>
      <c r="AF28" s="208"/>
      <c r="AG28" s="209"/>
      <c r="AH28" s="175"/>
      <c r="AI28" s="209"/>
      <c r="AJ28" s="208"/>
      <c r="AK28" s="209"/>
      <c r="AL28" s="175"/>
      <c r="AM28" s="209"/>
      <c r="AN28" s="175"/>
      <c r="AO28" s="209"/>
      <c r="AP28" s="210"/>
      <c r="AQ28" s="205"/>
      <c r="AR28" s="175"/>
      <c r="AS28" s="130"/>
      <c r="AT28" s="188"/>
      <c r="AU28" s="188"/>
      <c r="AV28" s="188"/>
      <c r="AW28" s="232"/>
      <c r="AX28" s="232"/>
      <c r="AY28" s="232"/>
      <c r="AZ28" s="232"/>
      <c r="BA28" s="232"/>
      <c r="BB28" s="232"/>
      <c r="BC28" s="232"/>
      <c r="BD28" s="232"/>
    </row>
    <row r="29" spans="2:56" x14ac:dyDescent="0.35"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D29" s="204"/>
      <c r="AE29" s="130"/>
      <c r="AF29" s="208"/>
      <c r="AG29" s="212"/>
      <c r="AH29" s="208"/>
      <c r="AI29" s="212"/>
      <c r="AJ29" s="208"/>
      <c r="AK29" s="212"/>
      <c r="AL29" s="208"/>
      <c r="AM29" s="208"/>
      <c r="AN29" s="175"/>
      <c r="AO29" s="175"/>
      <c r="AP29" s="210"/>
      <c r="AQ29" s="130"/>
      <c r="AR29" s="188"/>
      <c r="AS29" s="188"/>
      <c r="AT29" s="188"/>
      <c r="AU29" s="188"/>
      <c r="AV29" s="188"/>
      <c r="AW29" s="232"/>
      <c r="AX29" s="232"/>
      <c r="AY29" s="232"/>
      <c r="AZ29" s="232"/>
      <c r="BA29" s="232"/>
      <c r="BB29" s="232"/>
      <c r="BC29" s="232"/>
      <c r="BD29" s="232"/>
    </row>
    <row r="30" spans="2:56" x14ac:dyDescent="0.35"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D30" s="204"/>
      <c r="AE30" s="130"/>
      <c r="AF30" s="208"/>
      <c r="AG30" s="212"/>
      <c r="AH30" s="175"/>
      <c r="AI30" s="175"/>
      <c r="AJ30" s="208"/>
      <c r="AK30" s="175"/>
      <c r="AL30" s="208"/>
      <c r="AM30" s="175"/>
      <c r="AN30" s="208"/>
      <c r="AO30" s="175"/>
      <c r="AP30" s="130"/>
      <c r="AQ30" s="130"/>
      <c r="AR30" s="188"/>
      <c r="AS30" s="188"/>
      <c r="AT30" s="188"/>
      <c r="AU30" s="188"/>
      <c r="AV30" s="188"/>
      <c r="AW30" s="232"/>
      <c r="AX30" s="232"/>
      <c r="AY30" s="232"/>
      <c r="AZ30" s="232"/>
      <c r="BA30" s="232"/>
      <c r="BB30" s="232"/>
      <c r="BC30" s="232"/>
      <c r="BD30" s="232"/>
    </row>
    <row r="31" spans="2:56" x14ac:dyDescent="0.35"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D31" s="204"/>
      <c r="AE31" s="130"/>
      <c r="AF31" s="208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88"/>
      <c r="AS31" s="188"/>
      <c r="AT31" s="188"/>
      <c r="AU31" s="188"/>
      <c r="AV31" s="188"/>
      <c r="AW31" s="232"/>
      <c r="AX31" s="232"/>
      <c r="AY31" s="232"/>
      <c r="AZ31" s="232"/>
      <c r="BA31" s="232"/>
      <c r="BB31" s="232"/>
      <c r="BC31" s="232"/>
      <c r="BD31" s="232"/>
    </row>
    <row r="32" spans="2:56" x14ac:dyDescent="0.35"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D32" s="213"/>
      <c r="AE32" s="214"/>
      <c r="AF32" s="214"/>
      <c r="AG32" s="214"/>
      <c r="AH32" s="214"/>
      <c r="AI32" s="214"/>
      <c r="AJ32" s="214"/>
      <c r="AK32" s="214"/>
      <c r="AL32" s="214"/>
      <c r="AM32" s="188"/>
      <c r="AN32" s="214"/>
      <c r="AO32" s="214"/>
      <c r="AP32" s="213"/>
      <c r="AQ32" s="213"/>
      <c r="AR32" s="188"/>
      <c r="AS32" s="188"/>
      <c r="AT32" s="188"/>
      <c r="AU32" s="188"/>
      <c r="AV32" s="188"/>
      <c r="AW32" s="232"/>
      <c r="AX32" s="232"/>
      <c r="AY32" s="232"/>
      <c r="AZ32" s="232"/>
      <c r="BA32" s="232"/>
      <c r="BB32" s="232"/>
      <c r="BC32" s="232"/>
      <c r="BD32" s="232"/>
    </row>
    <row r="33" spans="2:56" x14ac:dyDescent="0.35"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D33" s="188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88"/>
      <c r="AQ33" s="188"/>
      <c r="AR33" s="188"/>
      <c r="AS33" s="188"/>
      <c r="AT33" s="188"/>
      <c r="AU33" s="188"/>
      <c r="AV33" s="188"/>
      <c r="AW33" s="232"/>
      <c r="AX33" s="232"/>
      <c r="AY33" s="232"/>
      <c r="AZ33" s="232"/>
      <c r="BA33" s="232"/>
      <c r="BB33" s="232"/>
      <c r="BC33" s="232"/>
      <c r="BD33" s="232"/>
    </row>
    <row r="34" spans="2:56" x14ac:dyDescent="0.35"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D34" s="204"/>
      <c r="AE34" s="130"/>
      <c r="AF34" s="175"/>
      <c r="AG34" s="130"/>
      <c r="AH34" s="175"/>
      <c r="AI34" s="130"/>
      <c r="AJ34" s="175"/>
      <c r="AK34" s="130"/>
      <c r="AL34" s="175"/>
      <c r="AM34" s="130"/>
      <c r="AN34" s="175"/>
      <c r="AO34" s="130"/>
      <c r="AP34" s="188"/>
      <c r="AQ34" s="188"/>
      <c r="AR34" s="188"/>
      <c r="AS34" s="188"/>
      <c r="AT34" s="188"/>
      <c r="AU34" s="188"/>
      <c r="AV34" s="188"/>
      <c r="AW34" s="232"/>
      <c r="AX34" s="232"/>
      <c r="AY34" s="232"/>
      <c r="AZ34" s="232"/>
      <c r="BA34" s="232"/>
      <c r="BB34" s="232"/>
      <c r="BC34" s="232"/>
      <c r="BD34" s="232"/>
    </row>
    <row r="35" spans="2:56" x14ac:dyDescent="0.35"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D35" s="204"/>
      <c r="AE35" s="130"/>
      <c r="AF35" s="175"/>
      <c r="AG35" s="132"/>
      <c r="AH35" s="175"/>
      <c r="AI35" s="132"/>
      <c r="AJ35" s="175"/>
      <c r="AK35" s="132"/>
      <c r="AL35" s="175"/>
      <c r="AM35" s="132"/>
      <c r="AN35" s="175"/>
      <c r="AO35" s="132"/>
      <c r="AP35" s="188"/>
      <c r="AQ35" s="188"/>
      <c r="AR35" s="188"/>
      <c r="AS35" s="188"/>
      <c r="AT35" s="188"/>
      <c r="AU35" s="188"/>
      <c r="AV35" s="188"/>
      <c r="AW35" s="232"/>
      <c r="AX35" s="232"/>
      <c r="AY35" s="232"/>
      <c r="AZ35" s="232"/>
      <c r="BA35" s="232"/>
      <c r="BB35" s="232"/>
      <c r="BC35" s="232"/>
      <c r="BD35" s="232"/>
    </row>
    <row r="36" spans="2:56" x14ac:dyDescent="0.35">
      <c r="AD36" s="213"/>
      <c r="AE36" s="214"/>
      <c r="AF36" s="215"/>
      <c r="AG36" s="214"/>
      <c r="AH36" s="215"/>
      <c r="AI36" s="214"/>
      <c r="AJ36" s="215"/>
      <c r="AK36" s="214"/>
      <c r="AL36" s="215"/>
      <c r="AM36" s="214"/>
      <c r="AN36" s="215"/>
      <c r="AO36" s="214"/>
      <c r="AP36" s="213"/>
      <c r="AQ36" s="213"/>
      <c r="AR36" s="188"/>
      <c r="AS36" s="188"/>
      <c r="AT36" s="188"/>
      <c r="AU36" s="188"/>
      <c r="AV36" s="188"/>
      <c r="AW36" s="232"/>
      <c r="AX36" s="232"/>
      <c r="AY36" s="232"/>
      <c r="AZ36" s="232"/>
      <c r="BA36" s="232"/>
      <c r="BB36" s="232"/>
      <c r="BC36" s="232"/>
      <c r="BD36" s="232"/>
    </row>
    <row r="37" spans="2:56" x14ac:dyDescent="0.35">
      <c r="AD37" s="204"/>
      <c r="AE37" s="130"/>
      <c r="AF37" s="130"/>
      <c r="AG37" s="130"/>
      <c r="AH37" s="130"/>
      <c r="AI37" s="130"/>
      <c r="AJ37" s="130"/>
      <c r="AK37" s="130"/>
      <c r="AL37" s="175"/>
      <c r="AM37" s="130"/>
      <c r="AN37" s="130"/>
      <c r="AO37" s="130"/>
      <c r="AP37" s="188"/>
      <c r="AQ37" s="188"/>
      <c r="AR37" s="188"/>
      <c r="AS37" s="188"/>
      <c r="AT37" s="188"/>
      <c r="AU37" s="188"/>
      <c r="AV37" s="188"/>
      <c r="AW37" s="232"/>
      <c r="AX37" s="232"/>
      <c r="AY37" s="232"/>
      <c r="AZ37" s="232"/>
      <c r="BA37" s="232"/>
      <c r="BB37" s="232"/>
      <c r="BC37" s="232"/>
      <c r="BD37" s="232"/>
    </row>
    <row r="38" spans="2:56" x14ac:dyDescent="0.35">
      <c r="AD38" s="204"/>
      <c r="AE38" s="130"/>
      <c r="AF38" s="130"/>
      <c r="AG38" s="130"/>
      <c r="AH38" s="130"/>
      <c r="AI38" s="130"/>
      <c r="AJ38" s="130"/>
      <c r="AK38" s="130"/>
      <c r="AL38" s="175"/>
      <c r="AM38" s="130"/>
      <c r="AN38" s="130"/>
      <c r="AO38" s="130"/>
      <c r="AP38" s="188"/>
      <c r="AQ38" s="188"/>
      <c r="AR38" s="188"/>
      <c r="AS38" s="188"/>
      <c r="AT38" s="188"/>
      <c r="AU38" s="188"/>
      <c r="AV38" s="188"/>
      <c r="AW38" s="232"/>
      <c r="AX38" s="232"/>
      <c r="AY38" s="232"/>
      <c r="AZ38" s="232"/>
      <c r="BA38" s="232"/>
      <c r="BB38" s="232"/>
      <c r="BC38" s="232"/>
      <c r="BD38" s="232"/>
    </row>
    <row r="39" spans="2:56" x14ac:dyDescent="0.35">
      <c r="AD39" s="204"/>
      <c r="AE39" s="130"/>
      <c r="AF39" s="130"/>
      <c r="AG39" s="130"/>
      <c r="AH39" s="130"/>
      <c r="AI39" s="130"/>
      <c r="AJ39" s="130"/>
      <c r="AK39" s="130"/>
      <c r="AL39" s="175"/>
      <c r="AM39" s="130"/>
      <c r="AN39" s="130"/>
      <c r="AO39" s="130"/>
      <c r="AP39" s="188"/>
      <c r="AQ39" s="188"/>
      <c r="AR39" s="188"/>
      <c r="AS39" s="188"/>
      <c r="AT39" s="188"/>
      <c r="AU39" s="188"/>
      <c r="AV39" s="188"/>
      <c r="AW39" s="232"/>
      <c r="AX39" s="232"/>
      <c r="AY39" s="232"/>
      <c r="AZ39" s="232"/>
      <c r="BA39" s="232"/>
      <c r="BB39" s="232"/>
      <c r="BC39" s="232"/>
      <c r="BD39" s="232"/>
    </row>
    <row r="40" spans="2:56" x14ac:dyDescent="0.35">
      <c r="AD40" s="203"/>
      <c r="AE40" s="205"/>
      <c r="AF40" s="216"/>
      <c r="AG40" s="205"/>
      <c r="AH40" s="216"/>
      <c r="AI40" s="205"/>
      <c r="AJ40" s="216"/>
      <c r="AK40" s="205"/>
      <c r="AL40" s="216"/>
      <c r="AM40" s="205"/>
      <c r="AN40" s="205"/>
      <c r="AO40" s="205"/>
      <c r="AP40" s="203"/>
      <c r="AQ40" s="203"/>
      <c r="AR40" s="203"/>
      <c r="AS40" s="188"/>
      <c r="AT40" s="188"/>
      <c r="AU40" s="188"/>
      <c r="AV40" s="188"/>
      <c r="AW40" s="232"/>
      <c r="AX40" s="232"/>
      <c r="AY40" s="232"/>
      <c r="AZ40" s="232"/>
      <c r="BA40" s="232"/>
      <c r="BB40" s="232"/>
      <c r="BC40" s="232"/>
      <c r="BD40" s="232"/>
    </row>
    <row r="41" spans="2:56" x14ac:dyDescent="0.35">
      <c r="AD41" s="188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88"/>
      <c r="AQ41" s="188"/>
      <c r="AR41" s="188"/>
      <c r="AS41" s="188"/>
      <c r="AT41" s="188"/>
      <c r="AU41" s="188"/>
      <c r="AV41" s="188"/>
      <c r="AW41" s="232"/>
      <c r="AX41" s="232"/>
      <c r="AY41" s="232"/>
      <c r="AZ41" s="232"/>
      <c r="BA41" s="232"/>
      <c r="BB41" s="232"/>
      <c r="BC41" s="232"/>
      <c r="BD41" s="232"/>
    </row>
    <row r="42" spans="2:56" x14ac:dyDescent="0.35">
      <c r="AD42" s="204"/>
      <c r="AE42" s="130"/>
      <c r="AF42" s="202"/>
      <c r="AG42" s="130"/>
      <c r="AH42" s="202"/>
      <c r="AI42" s="188"/>
      <c r="AJ42" s="202"/>
      <c r="AK42" s="130"/>
      <c r="AL42" s="202"/>
      <c r="AM42" s="130"/>
      <c r="AN42" s="130"/>
      <c r="AO42" s="130"/>
      <c r="AP42" s="188"/>
      <c r="AQ42" s="188"/>
      <c r="AR42" s="188"/>
      <c r="AS42" s="188"/>
      <c r="AT42" s="188"/>
      <c r="AU42" s="188"/>
      <c r="AV42" s="188"/>
      <c r="AW42" s="232"/>
      <c r="AX42" s="232"/>
      <c r="AY42" s="232"/>
      <c r="AZ42" s="232"/>
      <c r="BA42" s="232"/>
      <c r="BB42" s="232"/>
      <c r="BC42" s="232"/>
      <c r="BD42" s="232"/>
    </row>
    <row r="43" spans="2:56" x14ac:dyDescent="0.35">
      <c r="AD43" s="188"/>
      <c r="AE43" s="130"/>
      <c r="AF43" s="130"/>
      <c r="AG43" s="130"/>
      <c r="AH43" s="217"/>
      <c r="AI43" s="130"/>
      <c r="AJ43" s="130"/>
      <c r="AK43" s="130"/>
      <c r="AL43" s="130"/>
      <c r="AM43" s="130"/>
      <c r="AN43" s="130"/>
      <c r="AO43" s="130"/>
      <c r="AP43" s="188"/>
      <c r="AQ43" s="188"/>
      <c r="AR43" s="188"/>
      <c r="AS43" s="188"/>
      <c r="AT43" s="188"/>
      <c r="AU43" s="188"/>
      <c r="AV43" s="188"/>
      <c r="AW43" s="232"/>
      <c r="AX43" s="232"/>
      <c r="AY43" s="232"/>
      <c r="AZ43" s="232"/>
      <c r="BA43" s="232"/>
      <c r="BB43" s="232"/>
      <c r="BC43" s="232"/>
      <c r="BD43" s="232"/>
    </row>
    <row r="44" spans="2:56" x14ac:dyDescent="0.35">
      <c r="AD44" s="188"/>
      <c r="AE44" s="130"/>
      <c r="AF44" s="130"/>
      <c r="AG44" s="130"/>
      <c r="AH44" s="188"/>
      <c r="AI44" s="188"/>
      <c r="AJ44" s="130"/>
      <c r="AK44" s="130"/>
      <c r="AL44" s="130"/>
      <c r="AM44" s="130"/>
      <c r="AN44" s="130"/>
      <c r="AO44" s="130"/>
      <c r="AP44" s="188"/>
      <c r="AQ44" s="188"/>
      <c r="AR44" s="188"/>
      <c r="AS44" s="188"/>
      <c r="AT44" s="188"/>
      <c r="AU44" s="188"/>
      <c r="AV44" s="188"/>
      <c r="AW44" s="232"/>
      <c r="AX44" s="232"/>
      <c r="AY44" s="232"/>
      <c r="AZ44" s="232"/>
      <c r="BA44" s="232"/>
      <c r="BB44" s="232"/>
      <c r="BC44" s="232"/>
      <c r="BD44" s="232"/>
    </row>
    <row r="45" spans="2:56" x14ac:dyDescent="0.35"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</row>
    <row r="46" spans="2:56" x14ac:dyDescent="0.35"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</row>
    <row r="47" spans="2:56" x14ac:dyDescent="0.35"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</row>
    <row r="48" spans="2:56" x14ac:dyDescent="0.35"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</row>
    <row r="49" spans="30:56" x14ac:dyDescent="0.35"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</row>
    <row r="50" spans="30:56" x14ac:dyDescent="0.35"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</row>
    <row r="70" spans="2:20" x14ac:dyDescent="0.35">
      <c r="B70" s="162" t="s">
        <v>45</v>
      </c>
      <c r="C70" s="163"/>
      <c r="D70" s="163"/>
      <c r="E70" s="163"/>
      <c r="F70" s="81"/>
      <c r="G70" s="81"/>
      <c r="H70" s="81"/>
      <c r="I70" s="81"/>
      <c r="J70" s="81"/>
      <c r="K70" s="81"/>
      <c r="L70" s="81"/>
      <c r="M70" s="81"/>
      <c r="N70" s="3"/>
      <c r="O70" s="3"/>
      <c r="P70" s="3"/>
      <c r="Q70" s="3"/>
      <c r="R70" s="3"/>
      <c r="S70" s="3"/>
      <c r="T70" s="3"/>
    </row>
    <row r="71" spans="2:20" x14ac:dyDescent="0.35">
      <c r="B71" s="3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3"/>
      <c r="O71" s="3"/>
      <c r="P71" s="3"/>
      <c r="Q71" s="3"/>
      <c r="R71" s="3"/>
      <c r="S71" s="3"/>
      <c r="T71" s="3"/>
    </row>
  </sheetData>
  <pageMargins left="0.7" right="0.7" top="0.75" bottom="0.75" header="0.3" footer="0.3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tabColor rgb="FF00B050"/>
    <pageSetUpPr fitToPage="1"/>
  </sheetPr>
  <dimension ref="B2:Z113"/>
  <sheetViews>
    <sheetView tabSelected="1" showWhiteSpace="0" topLeftCell="B3" zoomScale="90" zoomScaleNormal="90" zoomScaleSheetLayoutView="80" zoomScalePageLayoutView="73" workbookViewId="0">
      <selection activeCell="B3" sqref="B3"/>
    </sheetView>
  </sheetViews>
  <sheetFormatPr defaultRowHeight="12.5" x14ac:dyDescent="0.25"/>
  <cols>
    <col min="1" max="1" width="5.1796875" style="3" customWidth="1"/>
    <col min="2" max="3" width="9.7265625" style="3" customWidth="1"/>
    <col min="4" max="4" width="9.54296875" style="3" bestFit="1" customWidth="1"/>
    <col min="5" max="5" width="9.453125" style="3" customWidth="1"/>
    <col min="6" max="6" width="10.1796875" style="3" customWidth="1"/>
    <col min="7" max="7" width="8.81640625" style="3" customWidth="1"/>
    <col min="8" max="8" width="3.81640625" style="3" customWidth="1"/>
    <col min="9" max="9" width="9.7265625" style="3" customWidth="1"/>
    <col min="10" max="10" width="10.7265625" style="3" customWidth="1"/>
    <col min="11" max="11" width="11.453125" style="3" customWidth="1"/>
    <col min="12" max="12" width="12.54296875" style="3" bestFit="1" customWidth="1"/>
    <col min="13" max="14" width="5.7265625" style="3" customWidth="1"/>
    <col min="15" max="15" width="12.81640625" style="3" bestFit="1" customWidth="1"/>
    <col min="16" max="16" width="11.1796875" style="3" customWidth="1"/>
    <col min="17" max="17" width="11" style="3" customWidth="1"/>
    <col min="18" max="18" width="13.453125" style="3" customWidth="1"/>
    <col min="19" max="258" width="8.81640625" style="3"/>
    <col min="259" max="259" width="5.1796875" style="3" customWidth="1"/>
    <col min="260" max="260" width="14.54296875" style="3" customWidth="1"/>
    <col min="261" max="261" width="8.81640625" style="3"/>
    <col min="262" max="262" width="9.54296875" style="3" bestFit="1" customWidth="1"/>
    <col min="263" max="263" width="8.1796875" style="3" customWidth="1"/>
    <col min="264" max="264" width="6.54296875" style="3" customWidth="1"/>
    <col min="265" max="265" width="7.26953125" style="3" customWidth="1"/>
    <col min="266" max="266" width="9.7265625" style="3" customWidth="1"/>
    <col min="267" max="267" width="8.453125" style="3" customWidth="1"/>
    <col min="268" max="268" width="11.453125" style="3" customWidth="1"/>
    <col min="269" max="269" width="7.81640625" style="3" customWidth="1"/>
    <col min="270" max="270" width="6.1796875" style="3" customWidth="1"/>
    <col min="271" max="271" width="5" style="3" customWidth="1"/>
    <col min="272" max="272" width="11.1796875" style="3" customWidth="1"/>
    <col min="273" max="273" width="11" style="3" customWidth="1"/>
    <col min="274" max="274" width="13.453125" style="3" customWidth="1"/>
    <col min="275" max="514" width="8.81640625" style="3"/>
    <col min="515" max="515" width="5.1796875" style="3" customWidth="1"/>
    <col min="516" max="516" width="14.54296875" style="3" customWidth="1"/>
    <col min="517" max="517" width="8.81640625" style="3"/>
    <col min="518" max="518" width="9.54296875" style="3" bestFit="1" customWidth="1"/>
    <col min="519" max="519" width="8.1796875" style="3" customWidth="1"/>
    <col min="520" max="520" width="6.54296875" style="3" customWidth="1"/>
    <col min="521" max="521" width="7.26953125" style="3" customWidth="1"/>
    <col min="522" max="522" width="9.7265625" style="3" customWidth="1"/>
    <col min="523" max="523" width="8.453125" style="3" customWidth="1"/>
    <col min="524" max="524" width="11.453125" style="3" customWidth="1"/>
    <col min="525" max="525" width="7.81640625" style="3" customWidth="1"/>
    <col min="526" max="526" width="6.1796875" style="3" customWidth="1"/>
    <col min="527" max="527" width="5" style="3" customWidth="1"/>
    <col min="528" max="528" width="11.1796875" style="3" customWidth="1"/>
    <col min="529" max="529" width="11" style="3" customWidth="1"/>
    <col min="530" max="530" width="13.453125" style="3" customWidth="1"/>
    <col min="531" max="770" width="8.81640625" style="3"/>
    <col min="771" max="771" width="5.1796875" style="3" customWidth="1"/>
    <col min="772" max="772" width="14.54296875" style="3" customWidth="1"/>
    <col min="773" max="773" width="8.81640625" style="3"/>
    <col min="774" max="774" width="9.54296875" style="3" bestFit="1" customWidth="1"/>
    <col min="775" max="775" width="8.1796875" style="3" customWidth="1"/>
    <col min="776" max="776" width="6.54296875" style="3" customWidth="1"/>
    <col min="777" max="777" width="7.26953125" style="3" customWidth="1"/>
    <col min="778" max="778" width="9.7265625" style="3" customWidth="1"/>
    <col min="779" max="779" width="8.453125" style="3" customWidth="1"/>
    <col min="780" max="780" width="11.453125" style="3" customWidth="1"/>
    <col min="781" max="781" width="7.81640625" style="3" customWidth="1"/>
    <col min="782" max="782" width="6.1796875" style="3" customWidth="1"/>
    <col min="783" max="783" width="5" style="3" customWidth="1"/>
    <col min="784" max="784" width="11.1796875" style="3" customWidth="1"/>
    <col min="785" max="785" width="11" style="3" customWidth="1"/>
    <col min="786" max="786" width="13.453125" style="3" customWidth="1"/>
    <col min="787" max="1026" width="8.81640625" style="3"/>
    <col min="1027" max="1027" width="5.1796875" style="3" customWidth="1"/>
    <col min="1028" max="1028" width="14.54296875" style="3" customWidth="1"/>
    <col min="1029" max="1029" width="8.81640625" style="3"/>
    <col min="1030" max="1030" width="9.54296875" style="3" bestFit="1" customWidth="1"/>
    <col min="1031" max="1031" width="8.1796875" style="3" customWidth="1"/>
    <col min="1032" max="1032" width="6.54296875" style="3" customWidth="1"/>
    <col min="1033" max="1033" width="7.26953125" style="3" customWidth="1"/>
    <col min="1034" max="1034" width="9.7265625" style="3" customWidth="1"/>
    <col min="1035" max="1035" width="8.453125" style="3" customWidth="1"/>
    <col min="1036" max="1036" width="11.453125" style="3" customWidth="1"/>
    <col min="1037" max="1037" width="7.81640625" style="3" customWidth="1"/>
    <col min="1038" max="1038" width="6.1796875" style="3" customWidth="1"/>
    <col min="1039" max="1039" width="5" style="3" customWidth="1"/>
    <col min="1040" max="1040" width="11.1796875" style="3" customWidth="1"/>
    <col min="1041" max="1041" width="11" style="3" customWidth="1"/>
    <col min="1042" max="1042" width="13.453125" style="3" customWidth="1"/>
    <col min="1043" max="1282" width="8.81640625" style="3"/>
    <col min="1283" max="1283" width="5.1796875" style="3" customWidth="1"/>
    <col min="1284" max="1284" width="14.54296875" style="3" customWidth="1"/>
    <col min="1285" max="1285" width="8.81640625" style="3"/>
    <col min="1286" max="1286" width="9.54296875" style="3" bestFit="1" customWidth="1"/>
    <col min="1287" max="1287" width="8.1796875" style="3" customWidth="1"/>
    <col min="1288" max="1288" width="6.54296875" style="3" customWidth="1"/>
    <col min="1289" max="1289" width="7.26953125" style="3" customWidth="1"/>
    <col min="1290" max="1290" width="9.7265625" style="3" customWidth="1"/>
    <col min="1291" max="1291" width="8.453125" style="3" customWidth="1"/>
    <col min="1292" max="1292" width="11.453125" style="3" customWidth="1"/>
    <col min="1293" max="1293" width="7.81640625" style="3" customWidth="1"/>
    <col min="1294" max="1294" width="6.1796875" style="3" customWidth="1"/>
    <col min="1295" max="1295" width="5" style="3" customWidth="1"/>
    <col min="1296" max="1296" width="11.1796875" style="3" customWidth="1"/>
    <col min="1297" max="1297" width="11" style="3" customWidth="1"/>
    <col min="1298" max="1298" width="13.453125" style="3" customWidth="1"/>
    <col min="1299" max="1538" width="8.81640625" style="3"/>
    <col min="1539" max="1539" width="5.1796875" style="3" customWidth="1"/>
    <col min="1540" max="1540" width="14.54296875" style="3" customWidth="1"/>
    <col min="1541" max="1541" width="8.81640625" style="3"/>
    <col min="1542" max="1542" width="9.54296875" style="3" bestFit="1" customWidth="1"/>
    <col min="1543" max="1543" width="8.1796875" style="3" customWidth="1"/>
    <col min="1544" max="1544" width="6.54296875" style="3" customWidth="1"/>
    <col min="1545" max="1545" width="7.26953125" style="3" customWidth="1"/>
    <col min="1546" max="1546" width="9.7265625" style="3" customWidth="1"/>
    <col min="1547" max="1547" width="8.453125" style="3" customWidth="1"/>
    <col min="1548" max="1548" width="11.453125" style="3" customWidth="1"/>
    <col min="1549" max="1549" width="7.81640625" style="3" customWidth="1"/>
    <col min="1550" max="1550" width="6.1796875" style="3" customWidth="1"/>
    <col min="1551" max="1551" width="5" style="3" customWidth="1"/>
    <col min="1552" max="1552" width="11.1796875" style="3" customWidth="1"/>
    <col min="1553" max="1553" width="11" style="3" customWidth="1"/>
    <col min="1554" max="1554" width="13.453125" style="3" customWidth="1"/>
    <col min="1555" max="1794" width="8.81640625" style="3"/>
    <col min="1795" max="1795" width="5.1796875" style="3" customWidth="1"/>
    <col min="1796" max="1796" width="14.54296875" style="3" customWidth="1"/>
    <col min="1797" max="1797" width="8.81640625" style="3"/>
    <col min="1798" max="1798" width="9.54296875" style="3" bestFit="1" customWidth="1"/>
    <col min="1799" max="1799" width="8.1796875" style="3" customWidth="1"/>
    <col min="1800" max="1800" width="6.54296875" style="3" customWidth="1"/>
    <col min="1801" max="1801" width="7.26953125" style="3" customWidth="1"/>
    <col min="1802" max="1802" width="9.7265625" style="3" customWidth="1"/>
    <col min="1803" max="1803" width="8.453125" style="3" customWidth="1"/>
    <col min="1804" max="1804" width="11.453125" style="3" customWidth="1"/>
    <col min="1805" max="1805" width="7.81640625" style="3" customWidth="1"/>
    <col min="1806" max="1806" width="6.1796875" style="3" customWidth="1"/>
    <col min="1807" max="1807" width="5" style="3" customWidth="1"/>
    <col min="1808" max="1808" width="11.1796875" style="3" customWidth="1"/>
    <col min="1809" max="1809" width="11" style="3" customWidth="1"/>
    <col min="1810" max="1810" width="13.453125" style="3" customWidth="1"/>
    <col min="1811" max="2050" width="8.81640625" style="3"/>
    <col min="2051" max="2051" width="5.1796875" style="3" customWidth="1"/>
    <col min="2052" max="2052" width="14.54296875" style="3" customWidth="1"/>
    <col min="2053" max="2053" width="8.81640625" style="3"/>
    <col min="2054" max="2054" width="9.54296875" style="3" bestFit="1" customWidth="1"/>
    <col min="2055" max="2055" width="8.1796875" style="3" customWidth="1"/>
    <col min="2056" max="2056" width="6.54296875" style="3" customWidth="1"/>
    <col min="2057" max="2057" width="7.26953125" style="3" customWidth="1"/>
    <col min="2058" max="2058" width="9.7265625" style="3" customWidth="1"/>
    <col min="2059" max="2059" width="8.453125" style="3" customWidth="1"/>
    <col min="2060" max="2060" width="11.453125" style="3" customWidth="1"/>
    <col min="2061" max="2061" width="7.81640625" style="3" customWidth="1"/>
    <col min="2062" max="2062" width="6.1796875" style="3" customWidth="1"/>
    <col min="2063" max="2063" width="5" style="3" customWidth="1"/>
    <col min="2064" max="2064" width="11.1796875" style="3" customWidth="1"/>
    <col min="2065" max="2065" width="11" style="3" customWidth="1"/>
    <col min="2066" max="2066" width="13.453125" style="3" customWidth="1"/>
    <col min="2067" max="2306" width="8.81640625" style="3"/>
    <col min="2307" max="2307" width="5.1796875" style="3" customWidth="1"/>
    <col min="2308" max="2308" width="14.54296875" style="3" customWidth="1"/>
    <col min="2309" max="2309" width="8.81640625" style="3"/>
    <col min="2310" max="2310" width="9.54296875" style="3" bestFit="1" customWidth="1"/>
    <col min="2311" max="2311" width="8.1796875" style="3" customWidth="1"/>
    <col min="2312" max="2312" width="6.54296875" style="3" customWidth="1"/>
    <col min="2313" max="2313" width="7.26953125" style="3" customWidth="1"/>
    <col min="2314" max="2314" width="9.7265625" style="3" customWidth="1"/>
    <col min="2315" max="2315" width="8.453125" style="3" customWidth="1"/>
    <col min="2316" max="2316" width="11.453125" style="3" customWidth="1"/>
    <col min="2317" max="2317" width="7.81640625" style="3" customWidth="1"/>
    <col min="2318" max="2318" width="6.1796875" style="3" customWidth="1"/>
    <col min="2319" max="2319" width="5" style="3" customWidth="1"/>
    <col min="2320" max="2320" width="11.1796875" style="3" customWidth="1"/>
    <col min="2321" max="2321" width="11" style="3" customWidth="1"/>
    <col min="2322" max="2322" width="13.453125" style="3" customWidth="1"/>
    <col min="2323" max="2562" width="8.81640625" style="3"/>
    <col min="2563" max="2563" width="5.1796875" style="3" customWidth="1"/>
    <col min="2564" max="2564" width="14.54296875" style="3" customWidth="1"/>
    <col min="2565" max="2565" width="8.81640625" style="3"/>
    <col min="2566" max="2566" width="9.54296875" style="3" bestFit="1" customWidth="1"/>
    <col min="2567" max="2567" width="8.1796875" style="3" customWidth="1"/>
    <col min="2568" max="2568" width="6.54296875" style="3" customWidth="1"/>
    <col min="2569" max="2569" width="7.26953125" style="3" customWidth="1"/>
    <col min="2570" max="2570" width="9.7265625" style="3" customWidth="1"/>
    <col min="2571" max="2571" width="8.453125" style="3" customWidth="1"/>
    <col min="2572" max="2572" width="11.453125" style="3" customWidth="1"/>
    <col min="2573" max="2573" width="7.81640625" style="3" customWidth="1"/>
    <col min="2574" max="2574" width="6.1796875" style="3" customWidth="1"/>
    <col min="2575" max="2575" width="5" style="3" customWidth="1"/>
    <col min="2576" max="2576" width="11.1796875" style="3" customWidth="1"/>
    <col min="2577" max="2577" width="11" style="3" customWidth="1"/>
    <col min="2578" max="2578" width="13.453125" style="3" customWidth="1"/>
    <col min="2579" max="2818" width="8.81640625" style="3"/>
    <col min="2819" max="2819" width="5.1796875" style="3" customWidth="1"/>
    <col min="2820" max="2820" width="14.54296875" style="3" customWidth="1"/>
    <col min="2821" max="2821" width="8.81640625" style="3"/>
    <col min="2822" max="2822" width="9.54296875" style="3" bestFit="1" customWidth="1"/>
    <col min="2823" max="2823" width="8.1796875" style="3" customWidth="1"/>
    <col min="2824" max="2824" width="6.54296875" style="3" customWidth="1"/>
    <col min="2825" max="2825" width="7.26953125" style="3" customWidth="1"/>
    <col min="2826" max="2826" width="9.7265625" style="3" customWidth="1"/>
    <col min="2827" max="2827" width="8.453125" style="3" customWidth="1"/>
    <col min="2828" max="2828" width="11.453125" style="3" customWidth="1"/>
    <col min="2829" max="2829" width="7.81640625" style="3" customWidth="1"/>
    <col min="2830" max="2830" width="6.1796875" style="3" customWidth="1"/>
    <col min="2831" max="2831" width="5" style="3" customWidth="1"/>
    <col min="2832" max="2832" width="11.1796875" style="3" customWidth="1"/>
    <col min="2833" max="2833" width="11" style="3" customWidth="1"/>
    <col min="2834" max="2834" width="13.453125" style="3" customWidth="1"/>
    <col min="2835" max="3074" width="8.81640625" style="3"/>
    <col min="3075" max="3075" width="5.1796875" style="3" customWidth="1"/>
    <col min="3076" max="3076" width="14.54296875" style="3" customWidth="1"/>
    <col min="3077" max="3077" width="8.81640625" style="3"/>
    <col min="3078" max="3078" width="9.54296875" style="3" bestFit="1" customWidth="1"/>
    <col min="3079" max="3079" width="8.1796875" style="3" customWidth="1"/>
    <col min="3080" max="3080" width="6.54296875" style="3" customWidth="1"/>
    <col min="3081" max="3081" width="7.26953125" style="3" customWidth="1"/>
    <col min="3082" max="3082" width="9.7265625" style="3" customWidth="1"/>
    <col min="3083" max="3083" width="8.453125" style="3" customWidth="1"/>
    <col min="3084" max="3084" width="11.453125" style="3" customWidth="1"/>
    <col min="3085" max="3085" width="7.81640625" style="3" customWidth="1"/>
    <col min="3086" max="3086" width="6.1796875" style="3" customWidth="1"/>
    <col min="3087" max="3087" width="5" style="3" customWidth="1"/>
    <col min="3088" max="3088" width="11.1796875" style="3" customWidth="1"/>
    <col min="3089" max="3089" width="11" style="3" customWidth="1"/>
    <col min="3090" max="3090" width="13.453125" style="3" customWidth="1"/>
    <col min="3091" max="3330" width="8.81640625" style="3"/>
    <col min="3331" max="3331" width="5.1796875" style="3" customWidth="1"/>
    <col min="3332" max="3332" width="14.54296875" style="3" customWidth="1"/>
    <col min="3333" max="3333" width="8.81640625" style="3"/>
    <col min="3334" max="3334" width="9.54296875" style="3" bestFit="1" customWidth="1"/>
    <col min="3335" max="3335" width="8.1796875" style="3" customWidth="1"/>
    <col min="3336" max="3336" width="6.54296875" style="3" customWidth="1"/>
    <col min="3337" max="3337" width="7.26953125" style="3" customWidth="1"/>
    <col min="3338" max="3338" width="9.7265625" style="3" customWidth="1"/>
    <col min="3339" max="3339" width="8.453125" style="3" customWidth="1"/>
    <col min="3340" max="3340" width="11.453125" style="3" customWidth="1"/>
    <col min="3341" max="3341" width="7.81640625" style="3" customWidth="1"/>
    <col min="3342" max="3342" width="6.1796875" style="3" customWidth="1"/>
    <col min="3343" max="3343" width="5" style="3" customWidth="1"/>
    <col min="3344" max="3344" width="11.1796875" style="3" customWidth="1"/>
    <col min="3345" max="3345" width="11" style="3" customWidth="1"/>
    <col min="3346" max="3346" width="13.453125" style="3" customWidth="1"/>
    <col min="3347" max="3586" width="8.81640625" style="3"/>
    <col min="3587" max="3587" width="5.1796875" style="3" customWidth="1"/>
    <col min="3588" max="3588" width="14.54296875" style="3" customWidth="1"/>
    <col min="3589" max="3589" width="8.81640625" style="3"/>
    <col min="3590" max="3590" width="9.54296875" style="3" bestFit="1" customWidth="1"/>
    <col min="3591" max="3591" width="8.1796875" style="3" customWidth="1"/>
    <col min="3592" max="3592" width="6.54296875" style="3" customWidth="1"/>
    <col min="3593" max="3593" width="7.26953125" style="3" customWidth="1"/>
    <col min="3594" max="3594" width="9.7265625" style="3" customWidth="1"/>
    <col min="3595" max="3595" width="8.453125" style="3" customWidth="1"/>
    <col min="3596" max="3596" width="11.453125" style="3" customWidth="1"/>
    <col min="3597" max="3597" width="7.81640625" style="3" customWidth="1"/>
    <col min="3598" max="3598" width="6.1796875" style="3" customWidth="1"/>
    <col min="3599" max="3599" width="5" style="3" customWidth="1"/>
    <col min="3600" max="3600" width="11.1796875" style="3" customWidth="1"/>
    <col min="3601" max="3601" width="11" style="3" customWidth="1"/>
    <col min="3602" max="3602" width="13.453125" style="3" customWidth="1"/>
    <col min="3603" max="3842" width="8.81640625" style="3"/>
    <col min="3843" max="3843" width="5.1796875" style="3" customWidth="1"/>
    <col min="3844" max="3844" width="14.54296875" style="3" customWidth="1"/>
    <col min="3845" max="3845" width="8.81640625" style="3"/>
    <col min="3846" max="3846" width="9.54296875" style="3" bestFit="1" customWidth="1"/>
    <col min="3847" max="3847" width="8.1796875" style="3" customWidth="1"/>
    <col min="3848" max="3848" width="6.54296875" style="3" customWidth="1"/>
    <col min="3849" max="3849" width="7.26953125" style="3" customWidth="1"/>
    <col min="3850" max="3850" width="9.7265625" style="3" customWidth="1"/>
    <col min="3851" max="3851" width="8.453125" style="3" customWidth="1"/>
    <col min="3852" max="3852" width="11.453125" style="3" customWidth="1"/>
    <col min="3853" max="3853" width="7.81640625" style="3" customWidth="1"/>
    <col min="3854" max="3854" width="6.1796875" style="3" customWidth="1"/>
    <col min="3855" max="3855" width="5" style="3" customWidth="1"/>
    <col min="3856" max="3856" width="11.1796875" style="3" customWidth="1"/>
    <col min="3857" max="3857" width="11" style="3" customWidth="1"/>
    <col min="3858" max="3858" width="13.453125" style="3" customWidth="1"/>
    <col min="3859" max="4098" width="8.81640625" style="3"/>
    <col min="4099" max="4099" width="5.1796875" style="3" customWidth="1"/>
    <col min="4100" max="4100" width="14.54296875" style="3" customWidth="1"/>
    <col min="4101" max="4101" width="8.81640625" style="3"/>
    <col min="4102" max="4102" width="9.54296875" style="3" bestFit="1" customWidth="1"/>
    <col min="4103" max="4103" width="8.1796875" style="3" customWidth="1"/>
    <col min="4104" max="4104" width="6.54296875" style="3" customWidth="1"/>
    <col min="4105" max="4105" width="7.26953125" style="3" customWidth="1"/>
    <col min="4106" max="4106" width="9.7265625" style="3" customWidth="1"/>
    <col min="4107" max="4107" width="8.453125" style="3" customWidth="1"/>
    <col min="4108" max="4108" width="11.453125" style="3" customWidth="1"/>
    <col min="4109" max="4109" width="7.81640625" style="3" customWidth="1"/>
    <col min="4110" max="4110" width="6.1796875" style="3" customWidth="1"/>
    <col min="4111" max="4111" width="5" style="3" customWidth="1"/>
    <col min="4112" max="4112" width="11.1796875" style="3" customWidth="1"/>
    <col min="4113" max="4113" width="11" style="3" customWidth="1"/>
    <col min="4114" max="4114" width="13.453125" style="3" customWidth="1"/>
    <col min="4115" max="4354" width="8.81640625" style="3"/>
    <col min="4355" max="4355" width="5.1796875" style="3" customWidth="1"/>
    <col min="4356" max="4356" width="14.54296875" style="3" customWidth="1"/>
    <col min="4357" max="4357" width="8.81640625" style="3"/>
    <col min="4358" max="4358" width="9.54296875" style="3" bestFit="1" customWidth="1"/>
    <col min="4359" max="4359" width="8.1796875" style="3" customWidth="1"/>
    <col min="4360" max="4360" width="6.54296875" style="3" customWidth="1"/>
    <col min="4361" max="4361" width="7.26953125" style="3" customWidth="1"/>
    <col min="4362" max="4362" width="9.7265625" style="3" customWidth="1"/>
    <col min="4363" max="4363" width="8.453125" style="3" customWidth="1"/>
    <col min="4364" max="4364" width="11.453125" style="3" customWidth="1"/>
    <col min="4365" max="4365" width="7.81640625" style="3" customWidth="1"/>
    <col min="4366" max="4366" width="6.1796875" style="3" customWidth="1"/>
    <col min="4367" max="4367" width="5" style="3" customWidth="1"/>
    <col min="4368" max="4368" width="11.1796875" style="3" customWidth="1"/>
    <col min="4369" max="4369" width="11" style="3" customWidth="1"/>
    <col min="4370" max="4370" width="13.453125" style="3" customWidth="1"/>
    <col min="4371" max="4610" width="8.81640625" style="3"/>
    <col min="4611" max="4611" width="5.1796875" style="3" customWidth="1"/>
    <col min="4612" max="4612" width="14.54296875" style="3" customWidth="1"/>
    <col min="4613" max="4613" width="8.81640625" style="3"/>
    <col min="4614" max="4614" width="9.54296875" style="3" bestFit="1" customWidth="1"/>
    <col min="4615" max="4615" width="8.1796875" style="3" customWidth="1"/>
    <col min="4616" max="4616" width="6.54296875" style="3" customWidth="1"/>
    <col min="4617" max="4617" width="7.26953125" style="3" customWidth="1"/>
    <col min="4618" max="4618" width="9.7265625" style="3" customWidth="1"/>
    <col min="4619" max="4619" width="8.453125" style="3" customWidth="1"/>
    <col min="4620" max="4620" width="11.453125" style="3" customWidth="1"/>
    <col min="4621" max="4621" width="7.81640625" style="3" customWidth="1"/>
    <col min="4622" max="4622" width="6.1796875" style="3" customWidth="1"/>
    <col min="4623" max="4623" width="5" style="3" customWidth="1"/>
    <col min="4624" max="4624" width="11.1796875" style="3" customWidth="1"/>
    <col min="4625" max="4625" width="11" style="3" customWidth="1"/>
    <col min="4626" max="4626" width="13.453125" style="3" customWidth="1"/>
    <col min="4627" max="4866" width="8.81640625" style="3"/>
    <col min="4867" max="4867" width="5.1796875" style="3" customWidth="1"/>
    <col min="4868" max="4868" width="14.54296875" style="3" customWidth="1"/>
    <col min="4869" max="4869" width="8.81640625" style="3"/>
    <col min="4870" max="4870" width="9.54296875" style="3" bestFit="1" customWidth="1"/>
    <col min="4871" max="4871" width="8.1796875" style="3" customWidth="1"/>
    <col min="4872" max="4872" width="6.54296875" style="3" customWidth="1"/>
    <col min="4873" max="4873" width="7.26953125" style="3" customWidth="1"/>
    <col min="4874" max="4874" width="9.7265625" style="3" customWidth="1"/>
    <col min="4875" max="4875" width="8.453125" style="3" customWidth="1"/>
    <col min="4876" max="4876" width="11.453125" style="3" customWidth="1"/>
    <col min="4877" max="4877" width="7.81640625" style="3" customWidth="1"/>
    <col min="4878" max="4878" width="6.1796875" style="3" customWidth="1"/>
    <col min="4879" max="4879" width="5" style="3" customWidth="1"/>
    <col min="4880" max="4880" width="11.1796875" style="3" customWidth="1"/>
    <col min="4881" max="4881" width="11" style="3" customWidth="1"/>
    <col min="4882" max="4882" width="13.453125" style="3" customWidth="1"/>
    <col min="4883" max="5122" width="8.81640625" style="3"/>
    <col min="5123" max="5123" width="5.1796875" style="3" customWidth="1"/>
    <col min="5124" max="5124" width="14.54296875" style="3" customWidth="1"/>
    <col min="5125" max="5125" width="8.81640625" style="3"/>
    <col min="5126" max="5126" width="9.54296875" style="3" bestFit="1" customWidth="1"/>
    <col min="5127" max="5127" width="8.1796875" style="3" customWidth="1"/>
    <col min="5128" max="5128" width="6.54296875" style="3" customWidth="1"/>
    <col min="5129" max="5129" width="7.26953125" style="3" customWidth="1"/>
    <col min="5130" max="5130" width="9.7265625" style="3" customWidth="1"/>
    <col min="5131" max="5131" width="8.453125" style="3" customWidth="1"/>
    <col min="5132" max="5132" width="11.453125" style="3" customWidth="1"/>
    <col min="5133" max="5133" width="7.81640625" style="3" customWidth="1"/>
    <col min="5134" max="5134" width="6.1796875" style="3" customWidth="1"/>
    <col min="5135" max="5135" width="5" style="3" customWidth="1"/>
    <col min="5136" max="5136" width="11.1796875" style="3" customWidth="1"/>
    <col min="5137" max="5137" width="11" style="3" customWidth="1"/>
    <col min="5138" max="5138" width="13.453125" style="3" customWidth="1"/>
    <col min="5139" max="5378" width="8.81640625" style="3"/>
    <col min="5379" max="5379" width="5.1796875" style="3" customWidth="1"/>
    <col min="5380" max="5380" width="14.54296875" style="3" customWidth="1"/>
    <col min="5381" max="5381" width="8.81640625" style="3"/>
    <col min="5382" max="5382" width="9.54296875" style="3" bestFit="1" customWidth="1"/>
    <col min="5383" max="5383" width="8.1796875" style="3" customWidth="1"/>
    <col min="5384" max="5384" width="6.54296875" style="3" customWidth="1"/>
    <col min="5385" max="5385" width="7.26953125" style="3" customWidth="1"/>
    <col min="5386" max="5386" width="9.7265625" style="3" customWidth="1"/>
    <col min="5387" max="5387" width="8.453125" style="3" customWidth="1"/>
    <col min="5388" max="5388" width="11.453125" style="3" customWidth="1"/>
    <col min="5389" max="5389" width="7.81640625" style="3" customWidth="1"/>
    <col min="5390" max="5390" width="6.1796875" style="3" customWidth="1"/>
    <col min="5391" max="5391" width="5" style="3" customWidth="1"/>
    <col min="5392" max="5392" width="11.1796875" style="3" customWidth="1"/>
    <col min="5393" max="5393" width="11" style="3" customWidth="1"/>
    <col min="5394" max="5394" width="13.453125" style="3" customWidth="1"/>
    <col min="5395" max="5634" width="8.81640625" style="3"/>
    <col min="5635" max="5635" width="5.1796875" style="3" customWidth="1"/>
    <col min="5636" max="5636" width="14.54296875" style="3" customWidth="1"/>
    <col min="5637" max="5637" width="8.81640625" style="3"/>
    <col min="5638" max="5638" width="9.54296875" style="3" bestFit="1" customWidth="1"/>
    <col min="5639" max="5639" width="8.1796875" style="3" customWidth="1"/>
    <col min="5640" max="5640" width="6.54296875" style="3" customWidth="1"/>
    <col min="5641" max="5641" width="7.26953125" style="3" customWidth="1"/>
    <col min="5642" max="5642" width="9.7265625" style="3" customWidth="1"/>
    <col min="5643" max="5643" width="8.453125" style="3" customWidth="1"/>
    <col min="5644" max="5644" width="11.453125" style="3" customWidth="1"/>
    <col min="5645" max="5645" width="7.81640625" style="3" customWidth="1"/>
    <col min="5646" max="5646" width="6.1796875" style="3" customWidth="1"/>
    <col min="5647" max="5647" width="5" style="3" customWidth="1"/>
    <col min="5648" max="5648" width="11.1796875" style="3" customWidth="1"/>
    <col min="5649" max="5649" width="11" style="3" customWidth="1"/>
    <col min="5650" max="5650" width="13.453125" style="3" customWidth="1"/>
    <col min="5651" max="5890" width="8.81640625" style="3"/>
    <col min="5891" max="5891" width="5.1796875" style="3" customWidth="1"/>
    <col min="5892" max="5892" width="14.54296875" style="3" customWidth="1"/>
    <col min="5893" max="5893" width="8.81640625" style="3"/>
    <col min="5894" max="5894" width="9.54296875" style="3" bestFit="1" customWidth="1"/>
    <col min="5895" max="5895" width="8.1796875" style="3" customWidth="1"/>
    <col min="5896" max="5896" width="6.54296875" style="3" customWidth="1"/>
    <col min="5897" max="5897" width="7.26953125" style="3" customWidth="1"/>
    <col min="5898" max="5898" width="9.7265625" style="3" customWidth="1"/>
    <col min="5899" max="5899" width="8.453125" style="3" customWidth="1"/>
    <col min="5900" max="5900" width="11.453125" style="3" customWidth="1"/>
    <col min="5901" max="5901" width="7.81640625" style="3" customWidth="1"/>
    <col min="5902" max="5902" width="6.1796875" style="3" customWidth="1"/>
    <col min="5903" max="5903" width="5" style="3" customWidth="1"/>
    <col min="5904" max="5904" width="11.1796875" style="3" customWidth="1"/>
    <col min="5905" max="5905" width="11" style="3" customWidth="1"/>
    <col min="5906" max="5906" width="13.453125" style="3" customWidth="1"/>
    <col min="5907" max="6146" width="8.81640625" style="3"/>
    <col min="6147" max="6147" width="5.1796875" style="3" customWidth="1"/>
    <col min="6148" max="6148" width="14.54296875" style="3" customWidth="1"/>
    <col min="6149" max="6149" width="8.81640625" style="3"/>
    <col min="6150" max="6150" width="9.54296875" style="3" bestFit="1" customWidth="1"/>
    <col min="6151" max="6151" width="8.1796875" style="3" customWidth="1"/>
    <col min="6152" max="6152" width="6.54296875" style="3" customWidth="1"/>
    <col min="6153" max="6153" width="7.26953125" style="3" customWidth="1"/>
    <col min="6154" max="6154" width="9.7265625" style="3" customWidth="1"/>
    <col min="6155" max="6155" width="8.453125" style="3" customWidth="1"/>
    <col min="6156" max="6156" width="11.453125" style="3" customWidth="1"/>
    <col min="6157" max="6157" width="7.81640625" style="3" customWidth="1"/>
    <col min="6158" max="6158" width="6.1796875" style="3" customWidth="1"/>
    <col min="6159" max="6159" width="5" style="3" customWidth="1"/>
    <col min="6160" max="6160" width="11.1796875" style="3" customWidth="1"/>
    <col min="6161" max="6161" width="11" style="3" customWidth="1"/>
    <col min="6162" max="6162" width="13.453125" style="3" customWidth="1"/>
    <col min="6163" max="6402" width="8.81640625" style="3"/>
    <col min="6403" max="6403" width="5.1796875" style="3" customWidth="1"/>
    <col min="6404" max="6404" width="14.54296875" style="3" customWidth="1"/>
    <col min="6405" max="6405" width="8.81640625" style="3"/>
    <col min="6406" max="6406" width="9.54296875" style="3" bestFit="1" customWidth="1"/>
    <col min="6407" max="6407" width="8.1796875" style="3" customWidth="1"/>
    <col min="6408" max="6408" width="6.54296875" style="3" customWidth="1"/>
    <col min="6409" max="6409" width="7.26953125" style="3" customWidth="1"/>
    <col min="6410" max="6410" width="9.7265625" style="3" customWidth="1"/>
    <col min="6411" max="6411" width="8.453125" style="3" customWidth="1"/>
    <col min="6412" max="6412" width="11.453125" style="3" customWidth="1"/>
    <col min="6413" max="6413" width="7.81640625" style="3" customWidth="1"/>
    <col min="6414" max="6414" width="6.1796875" style="3" customWidth="1"/>
    <col min="6415" max="6415" width="5" style="3" customWidth="1"/>
    <col min="6416" max="6416" width="11.1796875" style="3" customWidth="1"/>
    <col min="6417" max="6417" width="11" style="3" customWidth="1"/>
    <col min="6418" max="6418" width="13.453125" style="3" customWidth="1"/>
    <col min="6419" max="6658" width="8.81640625" style="3"/>
    <col min="6659" max="6659" width="5.1796875" style="3" customWidth="1"/>
    <col min="6660" max="6660" width="14.54296875" style="3" customWidth="1"/>
    <col min="6661" max="6661" width="8.81640625" style="3"/>
    <col min="6662" max="6662" width="9.54296875" style="3" bestFit="1" customWidth="1"/>
    <col min="6663" max="6663" width="8.1796875" style="3" customWidth="1"/>
    <col min="6664" max="6664" width="6.54296875" style="3" customWidth="1"/>
    <col min="6665" max="6665" width="7.26953125" style="3" customWidth="1"/>
    <col min="6666" max="6666" width="9.7265625" style="3" customWidth="1"/>
    <col min="6667" max="6667" width="8.453125" style="3" customWidth="1"/>
    <col min="6668" max="6668" width="11.453125" style="3" customWidth="1"/>
    <col min="6669" max="6669" width="7.81640625" style="3" customWidth="1"/>
    <col min="6670" max="6670" width="6.1796875" style="3" customWidth="1"/>
    <col min="6671" max="6671" width="5" style="3" customWidth="1"/>
    <col min="6672" max="6672" width="11.1796875" style="3" customWidth="1"/>
    <col min="6673" max="6673" width="11" style="3" customWidth="1"/>
    <col min="6674" max="6674" width="13.453125" style="3" customWidth="1"/>
    <col min="6675" max="6914" width="8.81640625" style="3"/>
    <col min="6915" max="6915" width="5.1796875" style="3" customWidth="1"/>
    <col min="6916" max="6916" width="14.54296875" style="3" customWidth="1"/>
    <col min="6917" max="6917" width="8.81640625" style="3"/>
    <col min="6918" max="6918" width="9.54296875" style="3" bestFit="1" customWidth="1"/>
    <col min="6919" max="6919" width="8.1796875" style="3" customWidth="1"/>
    <col min="6920" max="6920" width="6.54296875" style="3" customWidth="1"/>
    <col min="6921" max="6921" width="7.26953125" style="3" customWidth="1"/>
    <col min="6922" max="6922" width="9.7265625" style="3" customWidth="1"/>
    <col min="6923" max="6923" width="8.453125" style="3" customWidth="1"/>
    <col min="6924" max="6924" width="11.453125" style="3" customWidth="1"/>
    <col min="6925" max="6925" width="7.81640625" style="3" customWidth="1"/>
    <col min="6926" max="6926" width="6.1796875" style="3" customWidth="1"/>
    <col min="6927" max="6927" width="5" style="3" customWidth="1"/>
    <col min="6928" max="6928" width="11.1796875" style="3" customWidth="1"/>
    <col min="6929" max="6929" width="11" style="3" customWidth="1"/>
    <col min="6930" max="6930" width="13.453125" style="3" customWidth="1"/>
    <col min="6931" max="7170" width="8.81640625" style="3"/>
    <col min="7171" max="7171" width="5.1796875" style="3" customWidth="1"/>
    <col min="7172" max="7172" width="14.54296875" style="3" customWidth="1"/>
    <col min="7173" max="7173" width="8.81640625" style="3"/>
    <col min="7174" max="7174" width="9.54296875" style="3" bestFit="1" customWidth="1"/>
    <col min="7175" max="7175" width="8.1796875" style="3" customWidth="1"/>
    <col min="7176" max="7176" width="6.54296875" style="3" customWidth="1"/>
    <col min="7177" max="7177" width="7.26953125" style="3" customWidth="1"/>
    <col min="7178" max="7178" width="9.7265625" style="3" customWidth="1"/>
    <col min="7179" max="7179" width="8.453125" style="3" customWidth="1"/>
    <col min="7180" max="7180" width="11.453125" style="3" customWidth="1"/>
    <col min="7181" max="7181" width="7.81640625" style="3" customWidth="1"/>
    <col min="7182" max="7182" width="6.1796875" style="3" customWidth="1"/>
    <col min="7183" max="7183" width="5" style="3" customWidth="1"/>
    <col min="7184" max="7184" width="11.1796875" style="3" customWidth="1"/>
    <col min="7185" max="7185" width="11" style="3" customWidth="1"/>
    <col min="7186" max="7186" width="13.453125" style="3" customWidth="1"/>
    <col min="7187" max="7426" width="8.81640625" style="3"/>
    <col min="7427" max="7427" width="5.1796875" style="3" customWidth="1"/>
    <col min="7428" max="7428" width="14.54296875" style="3" customWidth="1"/>
    <col min="7429" max="7429" width="8.81640625" style="3"/>
    <col min="7430" max="7430" width="9.54296875" style="3" bestFit="1" customWidth="1"/>
    <col min="7431" max="7431" width="8.1796875" style="3" customWidth="1"/>
    <col min="7432" max="7432" width="6.54296875" style="3" customWidth="1"/>
    <col min="7433" max="7433" width="7.26953125" style="3" customWidth="1"/>
    <col min="7434" max="7434" width="9.7265625" style="3" customWidth="1"/>
    <col min="7435" max="7435" width="8.453125" style="3" customWidth="1"/>
    <col min="7436" max="7436" width="11.453125" style="3" customWidth="1"/>
    <col min="7437" max="7437" width="7.81640625" style="3" customWidth="1"/>
    <col min="7438" max="7438" width="6.1796875" style="3" customWidth="1"/>
    <col min="7439" max="7439" width="5" style="3" customWidth="1"/>
    <col min="7440" max="7440" width="11.1796875" style="3" customWidth="1"/>
    <col min="7441" max="7441" width="11" style="3" customWidth="1"/>
    <col min="7442" max="7442" width="13.453125" style="3" customWidth="1"/>
    <col min="7443" max="7682" width="8.81640625" style="3"/>
    <col min="7683" max="7683" width="5.1796875" style="3" customWidth="1"/>
    <col min="7684" max="7684" width="14.54296875" style="3" customWidth="1"/>
    <col min="7685" max="7685" width="8.81640625" style="3"/>
    <col min="7686" max="7686" width="9.54296875" style="3" bestFit="1" customWidth="1"/>
    <col min="7687" max="7687" width="8.1796875" style="3" customWidth="1"/>
    <col min="7688" max="7688" width="6.54296875" style="3" customWidth="1"/>
    <col min="7689" max="7689" width="7.26953125" style="3" customWidth="1"/>
    <col min="7690" max="7690" width="9.7265625" style="3" customWidth="1"/>
    <col min="7691" max="7691" width="8.453125" style="3" customWidth="1"/>
    <col min="7692" max="7692" width="11.453125" style="3" customWidth="1"/>
    <col min="7693" max="7693" width="7.81640625" style="3" customWidth="1"/>
    <col min="7694" max="7694" width="6.1796875" style="3" customWidth="1"/>
    <col min="7695" max="7695" width="5" style="3" customWidth="1"/>
    <col min="7696" max="7696" width="11.1796875" style="3" customWidth="1"/>
    <col min="7697" max="7697" width="11" style="3" customWidth="1"/>
    <col min="7698" max="7698" width="13.453125" style="3" customWidth="1"/>
    <col min="7699" max="7938" width="8.81640625" style="3"/>
    <col min="7939" max="7939" width="5.1796875" style="3" customWidth="1"/>
    <col min="7940" max="7940" width="14.54296875" style="3" customWidth="1"/>
    <col min="7941" max="7941" width="8.81640625" style="3"/>
    <col min="7942" max="7942" width="9.54296875" style="3" bestFit="1" customWidth="1"/>
    <col min="7943" max="7943" width="8.1796875" style="3" customWidth="1"/>
    <col min="7944" max="7944" width="6.54296875" style="3" customWidth="1"/>
    <col min="7945" max="7945" width="7.26953125" style="3" customWidth="1"/>
    <col min="7946" max="7946" width="9.7265625" style="3" customWidth="1"/>
    <col min="7947" max="7947" width="8.453125" style="3" customWidth="1"/>
    <col min="7948" max="7948" width="11.453125" style="3" customWidth="1"/>
    <col min="7949" max="7949" width="7.81640625" style="3" customWidth="1"/>
    <col min="7950" max="7950" width="6.1796875" style="3" customWidth="1"/>
    <col min="7951" max="7951" width="5" style="3" customWidth="1"/>
    <col min="7952" max="7952" width="11.1796875" style="3" customWidth="1"/>
    <col min="7953" max="7953" width="11" style="3" customWidth="1"/>
    <col min="7954" max="7954" width="13.453125" style="3" customWidth="1"/>
    <col min="7955" max="8194" width="8.81640625" style="3"/>
    <col min="8195" max="8195" width="5.1796875" style="3" customWidth="1"/>
    <col min="8196" max="8196" width="14.54296875" style="3" customWidth="1"/>
    <col min="8197" max="8197" width="8.81640625" style="3"/>
    <col min="8198" max="8198" width="9.54296875" style="3" bestFit="1" customWidth="1"/>
    <col min="8199" max="8199" width="8.1796875" style="3" customWidth="1"/>
    <col min="8200" max="8200" width="6.54296875" style="3" customWidth="1"/>
    <col min="8201" max="8201" width="7.26953125" style="3" customWidth="1"/>
    <col min="8202" max="8202" width="9.7265625" style="3" customWidth="1"/>
    <col min="8203" max="8203" width="8.453125" style="3" customWidth="1"/>
    <col min="8204" max="8204" width="11.453125" style="3" customWidth="1"/>
    <col min="8205" max="8205" width="7.81640625" style="3" customWidth="1"/>
    <col min="8206" max="8206" width="6.1796875" style="3" customWidth="1"/>
    <col min="8207" max="8207" width="5" style="3" customWidth="1"/>
    <col min="8208" max="8208" width="11.1796875" style="3" customWidth="1"/>
    <col min="8209" max="8209" width="11" style="3" customWidth="1"/>
    <col min="8210" max="8210" width="13.453125" style="3" customWidth="1"/>
    <col min="8211" max="8450" width="8.81640625" style="3"/>
    <col min="8451" max="8451" width="5.1796875" style="3" customWidth="1"/>
    <col min="8452" max="8452" width="14.54296875" style="3" customWidth="1"/>
    <col min="8453" max="8453" width="8.81640625" style="3"/>
    <col min="8454" max="8454" width="9.54296875" style="3" bestFit="1" customWidth="1"/>
    <col min="8455" max="8455" width="8.1796875" style="3" customWidth="1"/>
    <col min="8456" max="8456" width="6.54296875" style="3" customWidth="1"/>
    <col min="8457" max="8457" width="7.26953125" style="3" customWidth="1"/>
    <col min="8458" max="8458" width="9.7265625" style="3" customWidth="1"/>
    <col min="8459" max="8459" width="8.453125" style="3" customWidth="1"/>
    <col min="8460" max="8460" width="11.453125" style="3" customWidth="1"/>
    <col min="8461" max="8461" width="7.81640625" style="3" customWidth="1"/>
    <col min="8462" max="8462" width="6.1796875" style="3" customWidth="1"/>
    <col min="8463" max="8463" width="5" style="3" customWidth="1"/>
    <col min="8464" max="8464" width="11.1796875" style="3" customWidth="1"/>
    <col min="8465" max="8465" width="11" style="3" customWidth="1"/>
    <col min="8466" max="8466" width="13.453125" style="3" customWidth="1"/>
    <col min="8467" max="8706" width="8.81640625" style="3"/>
    <col min="8707" max="8707" width="5.1796875" style="3" customWidth="1"/>
    <col min="8708" max="8708" width="14.54296875" style="3" customWidth="1"/>
    <col min="8709" max="8709" width="8.81640625" style="3"/>
    <col min="8710" max="8710" width="9.54296875" style="3" bestFit="1" customWidth="1"/>
    <col min="8711" max="8711" width="8.1796875" style="3" customWidth="1"/>
    <col min="8712" max="8712" width="6.54296875" style="3" customWidth="1"/>
    <col min="8713" max="8713" width="7.26953125" style="3" customWidth="1"/>
    <col min="8714" max="8714" width="9.7265625" style="3" customWidth="1"/>
    <col min="8715" max="8715" width="8.453125" style="3" customWidth="1"/>
    <col min="8716" max="8716" width="11.453125" style="3" customWidth="1"/>
    <col min="8717" max="8717" width="7.81640625" style="3" customWidth="1"/>
    <col min="8718" max="8718" width="6.1796875" style="3" customWidth="1"/>
    <col min="8719" max="8719" width="5" style="3" customWidth="1"/>
    <col min="8720" max="8720" width="11.1796875" style="3" customWidth="1"/>
    <col min="8721" max="8721" width="11" style="3" customWidth="1"/>
    <col min="8722" max="8722" width="13.453125" style="3" customWidth="1"/>
    <col min="8723" max="8962" width="8.81640625" style="3"/>
    <col min="8963" max="8963" width="5.1796875" style="3" customWidth="1"/>
    <col min="8964" max="8964" width="14.54296875" style="3" customWidth="1"/>
    <col min="8965" max="8965" width="8.81640625" style="3"/>
    <col min="8966" max="8966" width="9.54296875" style="3" bestFit="1" customWidth="1"/>
    <col min="8967" max="8967" width="8.1796875" style="3" customWidth="1"/>
    <col min="8968" max="8968" width="6.54296875" style="3" customWidth="1"/>
    <col min="8969" max="8969" width="7.26953125" style="3" customWidth="1"/>
    <col min="8970" max="8970" width="9.7265625" style="3" customWidth="1"/>
    <col min="8971" max="8971" width="8.453125" style="3" customWidth="1"/>
    <col min="8972" max="8972" width="11.453125" style="3" customWidth="1"/>
    <col min="8973" max="8973" width="7.81640625" style="3" customWidth="1"/>
    <col min="8974" max="8974" width="6.1796875" style="3" customWidth="1"/>
    <col min="8975" max="8975" width="5" style="3" customWidth="1"/>
    <col min="8976" max="8976" width="11.1796875" style="3" customWidth="1"/>
    <col min="8977" max="8977" width="11" style="3" customWidth="1"/>
    <col min="8978" max="8978" width="13.453125" style="3" customWidth="1"/>
    <col min="8979" max="9218" width="8.81640625" style="3"/>
    <col min="9219" max="9219" width="5.1796875" style="3" customWidth="1"/>
    <col min="9220" max="9220" width="14.54296875" style="3" customWidth="1"/>
    <col min="9221" max="9221" width="8.81640625" style="3"/>
    <col min="9222" max="9222" width="9.54296875" style="3" bestFit="1" customWidth="1"/>
    <col min="9223" max="9223" width="8.1796875" style="3" customWidth="1"/>
    <col min="9224" max="9224" width="6.54296875" style="3" customWidth="1"/>
    <col min="9225" max="9225" width="7.26953125" style="3" customWidth="1"/>
    <col min="9226" max="9226" width="9.7265625" style="3" customWidth="1"/>
    <col min="9227" max="9227" width="8.453125" style="3" customWidth="1"/>
    <col min="9228" max="9228" width="11.453125" style="3" customWidth="1"/>
    <col min="9229" max="9229" width="7.81640625" style="3" customWidth="1"/>
    <col min="9230" max="9230" width="6.1796875" style="3" customWidth="1"/>
    <col min="9231" max="9231" width="5" style="3" customWidth="1"/>
    <col min="9232" max="9232" width="11.1796875" style="3" customWidth="1"/>
    <col min="9233" max="9233" width="11" style="3" customWidth="1"/>
    <col min="9234" max="9234" width="13.453125" style="3" customWidth="1"/>
    <col min="9235" max="9474" width="8.81640625" style="3"/>
    <col min="9475" max="9475" width="5.1796875" style="3" customWidth="1"/>
    <col min="9476" max="9476" width="14.54296875" style="3" customWidth="1"/>
    <col min="9477" max="9477" width="8.81640625" style="3"/>
    <col min="9478" max="9478" width="9.54296875" style="3" bestFit="1" customWidth="1"/>
    <col min="9479" max="9479" width="8.1796875" style="3" customWidth="1"/>
    <col min="9480" max="9480" width="6.54296875" style="3" customWidth="1"/>
    <col min="9481" max="9481" width="7.26953125" style="3" customWidth="1"/>
    <col min="9482" max="9482" width="9.7265625" style="3" customWidth="1"/>
    <col min="9483" max="9483" width="8.453125" style="3" customWidth="1"/>
    <col min="9484" max="9484" width="11.453125" style="3" customWidth="1"/>
    <col min="9485" max="9485" width="7.81640625" style="3" customWidth="1"/>
    <col min="9486" max="9486" width="6.1796875" style="3" customWidth="1"/>
    <col min="9487" max="9487" width="5" style="3" customWidth="1"/>
    <col min="9488" max="9488" width="11.1796875" style="3" customWidth="1"/>
    <col min="9489" max="9489" width="11" style="3" customWidth="1"/>
    <col min="9490" max="9490" width="13.453125" style="3" customWidth="1"/>
    <col min="9491" max="9730" width="8.81640625" style="3"/>
    <col min="9731" max="9731" width="5.1796875" style="3" customWidth="1"/>
    <col min="9732" max="9732" width="14.54296875" style="3" customWidth="1"/>
    <col min="9733" max="9733" width="8.81640625" style="3"/>
    <col min="9734" max="9734" width="9.54296875" style="3" bestFit="1" customWidth="1"/>
    <col min="9735" max="9735" width="8.1796875" style="3" customWidth="1"/>
    <col min="9736" max="9736" width="6.54296875" style="3" customWidth="1"/>
    <col min="9737" max="9737" width="7.26953125" style="3" customWidth="1"/>
    <col min="9738" max="9738" width="9.7265625" style="3" customWidth="1"/>
    <col min="9739" max="9739" width="8.453125" style="3" customWidth="1"/>
    <col min="9740" max="9740" width="11.453125" style="3" customWidth="1"/>
    <col min="9741" max="9741" width="7.81640625" style="3" customWidth="1"/>
    <col min="9742" max="9742" width="6.1796875" style="3" customWidth="1"/>
    <col min="9743" max="9743" width="5" style="3" customWidth="1"/>
    <col min="9744" max="9744" width="11.1796875" style="3" customWidth="1"/>
    <col min="9745" max="9745" width="11" style="3" customWidth="1"/>
    <col min="9746" max="9746" width="13.453125" style="3" customWidth="1"/>
    <col min="9747" max="9986" width="8.81640625" style="3"/>
    <col min="9987" max="9987" width="5.1796875" style="3" customWidth="1"/>
    <col min="9988" max="9988" width="14.54296875" style="3" customWidth="1"/>
    <col min="9989" max="9989" width="8.81640625" style="3"/>
    <col min="9990" max="9990" width="9.54296875" style="3" bestFit="1" customWidth="1"/>
    <col min="9991" max="9991" width="8.1796875" style="3" customWidth="1"/>
    <col min="9992" max="9992" width="6.54296875" style="3" customWidth="1"/>
    <col min="9993" max="9993" width="7.26953125" style="3" customWidth="1"/>
    <col min="9994" max="9994" width="9.7265625" style="3" customWidth="1"/>
    <col min="9995" max="9995" width="8.453125" style="3" customWidth="1"/>
    <col min="9996" max="9996" width="11.453125" style="3" customWidth="1"/>
    <col min="9997" max="9997" width="7.81640625" style="3" customWidth="1"/>
    <col min="9998" max="9998" width="6.1796875" style="3" customWidth="1"/>
    <col min="9999" max="9999" width="5" style="3" customWidth="1"/>
    <col min="10000" max="10000" width="11.1796875" style="3" customWidth="1"/>
    <col min="10001" max="10001" width="11" style="3" customWidth="1"/>
    <col min="10002" max="10002" width="13.453125" style="3" customWidth="1"/>
    <col min="10003" max="10242" width="8.81640625" style="3"/>
    <col min="10243" max="10243" width="5.1796875" style="3" customWidth="1"/>
    <col min="10244" max="10244" width="14.54296875" style="3" customWidth="1"/>
    <col min="10245" max="10245" width="8.81640625" style="3"/>
    <col min="10246" max="10246" width="9.54296875" style="3" bestFit="1" customWidth="1"/>
    <col min="10247" max="10247" width="8.1796875" style="3" customWidth="1"/>
    <col min="10248" max="10248" width="6.54296875" style="3" customWidth="1"/>
    <col min="10249" max="10249" width="7.26953125" style="3" customWidth="1"/>
    <col min="10250" max="10250" width="9.7265625" style="3" customWidth="1"/>
    <col min="10251" max="10251" width="8.453125" style="3" customWidth="1"/>
    <col min="10252" max="10252" width="11.453125" style="3" customWidth="1"/>
    <col min="10253" max="10253" width="7.81640625" style="3" customWidth="1"/>
    <col min="10254" max="10254" width="6.1796875" style="3" customWidth="1"/>
    <col min="10255" max="10255" width="5" style="3" customWidth="1"/>
    <col min="10256" max="10256" width="11.1796875" style="3" customWidth="1"/>
    <col min="10257" max="10257" width="11" style="3" customWidth="1"/>
    <col min="10258" max="10258" width="13.453125" style="3" customWidth="1"/>
    <col min="10259" max="10498" width="8.81640625" style="3"/>
    <col min="10499" max="10499" width="5.1796875" style="3" customWidth="1"/>
    <col min="10500" max="10500" width="14.54296875" style="3" customWidth="1"/>
    <col min="10501" max="10501" width="8.81640625" style="3"/>
    <col min="10502" max="10502" width="9.54296875" style="3" bestFit="1" customWidth="1"/>
    <col min="10503" max="10503" width="8.1796875" style="3" customWidth="1"/>
    <col min="10504" max="10504" width="6.54296875" style="3" customWidth="1"/>
    <col min="10505" max="10505" width="7.26953125" style="3" customWidth="1"/>
    <col min="10506" max="10506" width="9.7265625" style="3" customWidth="1"/>
    <col min="10507" max="10507" width="8.453125" style="3" customWidth="1"/>
    <col min="10508" max="10508" width="11.453125" style="3" customWidth="1"/>
    <col min="10509" max="10509" width="7.81640625" style="3" customWidth="1"/>
    <col min="10510" max="10510" width="6.1796875" style="3" customWidth="1"/>
    <col min="10511" max="10511" width="5" style="3" customWidth="1"/>
    <col min="10512" max="10512" width="11.1796875" style="3" customWidth="1"/>
    <col min="10513" max="10513" width="11" style="3" customWidth="1"/>
    <col min="10514" max="10514" width="13.453125" style="3" customWidth="1"/>
    <col min="10515" max="10754" width="8.81640625" style="3"/>
    <col min="10755" max="10755" width="5.1796875" style="3" customWidth="1"/>
    <col min="10756" max="10756" width="14.54296875" style="3" customWidth="1"/>
    <col min="10757" max="10757" width="8.81640625" style="3"/>
    <col min="10758" max="10758" width="9.54296875" style="3" bestFit="1" customWidth="1"/>
    <col min="10759" max="10759" width="8.1796875" style="3" customWidth="1"/>
    <col min="10760" max="10760" width="6.54296875" style="3" customWidth="1"/>
    <col min="10761" max="10761" width="7.26953125" style="3" customWidth="1"/>
    <col min="10762" max="10762" width="9.7265625" style="3" customWidth="1"/>
    <col min="10763" max="10763" width="8.453125" style="3" customWidth="1"/>
    <col min="10764" max="10764" width="11.453125" style="3" customWidth="1"/>
    <col min="10765" max="10765" width="7.81640625" style="3" customWidth="1"/>
    <col min="10766" max="10766" width="6.1796875" style="3" customWidth="1"/>
    <col min="10767" max="10767" width="5" style="3" customWidth="1"/>
    <col min="10768" max="10768" width="11.1796875" style="3" customWidth="1"/>
    <col min="10769" max="10769" width="11" style="3" customWidth="1"/>
    <col min="10770" max="10770" width="13.453125" style="3" customWidth="1"/>
    <col min="10771" max="11010" width="8.81640625" style="3"/>
    <col min="11011" max="11011" width="5.1796875" style="3" customWidth="1"/>
    <col min="11012" max="11012" width="14.54296875" style="3" customWidth="1"/>
    <col min="11013" max="11013" width="8.81640625" style="3"/>
    <col min="11014" max="11014" width="9.54296875" style="3" bestFit="1" customWidth="1"/>
    <col min="11015" max="11015" width="8.1796875" style="3" customWidth="1"/>
    <col min="11016" max="11016" width="6.54296875" style="3" customWidth="1"/>
    <col min="11017" max="11017" width="7.26953125" style="3" customWidth="1"/>
    <col min="11018" max="11018" width="9.7265625" style="3" customWidth="1"/>
    <col min="11019" max="11019" width="8.453125" style="3" customWidth="1"/>
    <col min="11020" max="11020" width="11.453125" style="3" customWidth="1"/>
    <col min="11021" max="11021" width="7.81640625" style="3" customWidth="1"/>
    <col min="11022" max="11022" width="6.1796875" style="3" customWidth="1"/>
    <col min="11023" max="11023" width="5" style="3" customWidth="1"/>
    <col min="11024" max="11024" width="11.1796875" style="3" customWidth="1"/>
    <col min="11025" max="11025" width="11" style="3" customWidth="1"/>
    <col min="11026" max="11026" width="13.453125" style="3" customWidth="1"/>
    <col min="11027" max="11266" width="8.81640625" style="3"/>
    <col min="11267" max="11267" width="5.1796875" style="3" customWidth="1"/>
    <col min="11268" max="11268" width="14.54296875" style="3" customWidth="1"/>
    <col min="11269" max="11269" width="8.81640625" style="3"/>
    <col min="11270" max="11270" width="9.54296875" style="3" bestFit="1" customWidth="1"/>
    <col min="11271" max="11271" width="8.1796875" style="3" customWidth="1"/>
    <col min="11272" max="11272" width="6.54296875" style="3" customWidth="1"/>
    <col min="11273" max="11273" width="7.26953125" style="3" customWidth="1"/>
    <col min="11274" max="11274" width="9.7265625" style="3" customWidth="1"/>
    <col min="11275" max="11275" width="8.453125" style="3" customWidth="1"/>
    <col min="11276" max="11276" width="11.453125" style="3" customWidth="1"/>
    <col min="11277" max="11277" width="7.81640625" style="3" customWidth="1"/>
    <col min="11278" max="11278" width="6.1796875" style="3" customWidth="1"/>
    <col min="11279" max="11279" width="5" style="3" customWidth="1"/>
    <col min="11280" max="11280" width="11.1796875" style="3" customWidth="1"/>
    <col min="11281" max="11281" width="11" style="3" customWidth="1"/>
    <col min="11282" max="11282" width="13.453125" style="3" customWidth="1"/>
    <col min="11283" max="11522" width="8.81640625" style="3"/>
    <col min="11523" max="11523" width="5.1796875" style="3" customWidth="1"/>
    <col min="11524" max="11524" width="14.54296875" style="3" customWidth="1"/>
    <col min="11525" max="11525" width="8.81640625" style="3"/>
    <col min="11526" max="11526" width="9.54296875" style="3" bestFit="1" customWidth="1"/>
    <col min="11527" max="11527" width="8.1796875" style="3" customWidth="1"/>
    <col min="11528" max="11528" width="6.54296875" style="3" customWidth="1"/>
    <col min="11529" max="11529" width="7.26953125" style="3" customWidth="1"/>
    <col min="11530" max="11530" width="9.7265625" style="3" customWidth="1"/>
    <col min="11531" max="11531" width="8.453125" style="3" customWidth="1"/>
    <col min="11532" max="11532" width="11.453125" style="3" customWidth="1"/>
    <col min="11533" max="11533" width="7.81640625" style="3" customWidth="1"/>
    <col min="11534" max="11534" width="6.1796875" style="3" customWidth="1"/>
    <col min="11535" max="11535" width="5" style="3" customWidth="1"/>
    <col min="11536" max="11536" width="11.1796875" style="3" customWidth="1"/>
    <col min="11537" max="11537" width="11" style="3" customWidth="1"/>
    <col min="11538" max="11538" width="13.453125" style="3" customWidth="1"/>
    <col min="11539" max="11778" width="8.81640625" style="3"/>
    <col min="11779" max="11779" width="5.1796875" style="3" customWidth="1"/>
    <col min="11780" max="11780" width="14.54296875" style="3" customWidth="1"/>
    <col min="11781" max="11781" width="8.81640625" style="3"/>
    <col min="11782" max="11782" width="9.54296875" style="3" bestFit="1" customWidth="1"/>
    <col min="11783" max="11783" width="8.1796875" style="3" customWidth="1"/>
    <col min="11784" max="11784" width="6.54296875" style="3" customWidth="1"/>
    <col min="11785" max="11785" width="7.26953125" style="3" customWidth="1"/>
    <col min="11786" max="11786" width="9.7265625" style="3" customWidth="1"/>
    <col min="11787" max="11787" width="8.453125" style="3" customWidth="1"/>
    <col min="11788" max="11788" width="11.453125" style="3" customWidth="1"/>
    <col min="11789" max="11789" width="7.81640625" style="3" customWidth="1"/>
    <col min="11790" max="11790" width="6.1796875" style="3" customWidth="1"/>
    <col min="11791" max="11791" width="5" style="3" customWidth="1"/>
    <col min="11792" max="11792" width="11.1796875" style="3" customWidth="1"/>
    <col min="11793" max="11793" width="11" style="3" customWidth="1"/>
    <col min="11794" max="11794" width="13.453125" style="3" customWidth="1"/>
    <col min="11795" max="12034" width="8.81640625" style="3"/>
    <col min="12035" max="12035" width="5.1796875" style="3" customWidth="1"/>
    <col min="12036" max="12036" width="14.54296875" style="3" customWidth="1"/>
    <col min="12037" max="12037" width="8.81640625" style="3"/>
    <col min="12038" max="12038" width="9.54296875" style="3" bestFit="1" customWidth="1"/>
    <col min="12039" max="12039" width="8.1796875" style="3" customWidth="1"/>
    <col min="12040" max="12040" width="6.54296875" style="3" customWidth="1"/>
    <col min="12041" max="12041" width="7.26953125" style="3" customWidth="1"/>
    <col min="12042" max="12042" width="9.7265625" style="3" customWidth="1"/>
    <col min="12043" max="12043" width="8.453125" style="3" customWidth="1"/>
    <col min="12044" max="12044" width="11.453125" style="3" customWidth="1"/>
    <col min="12045" max="12045" width="7.81640625" style="3" customWidth="1"/>
    <col min="12046" max="12046" width="6.1796875" style="3" customWidth="1"/>
    <col min="12047" max="12047" width="5" style="3" customWidth="1"/>
    <col min="12048" max="12048" width="11.1796875" style="3" customWidth="1"/>
    <col min="12049" max="12049" width="11" style="3" customWidth="1"/>
    <col min="12050" max="12050" width="13.453125" style="3" customWidth="1"/>
    <col min="12051" max="12290" width="8.81640625" style="3"/>
    <col min="12291" max="12291" width="5.1796875" style="3" customWidth="1"/>
    <col min="12292" max="12292" width="14.54296875" style="3" customWidth="1"/>
    <col min="12293" max="12293" width="8.81640625" style="3"/>
    <col min="12294" max="12294" width="9.54296875" style="3" bestFit="1" customWidth="1"/>
    <col min="12295" max="12295" width="8.1796875" style="3" customWidth="1"/>
    <col min="12296" max="12296" width="6.54296875" style="3" customWidth="1"/>
    <col min="12297" max="12297" width="7.26953125" style="3" customWidth="1"/>
    <col min="12298" max="12298" width="9.7265625" style="3" customWidth="1"/>
    <col min="12299" max="12299" width="8.453125" style="3" customWidth="1"/>
    <col min="12300" max="12300" width="11.453125" style="3" customWidth="1"/>
    <col min="12301" max="12301" width="7.81640625" style="3" customWidth="1"/>
    <col min="12302" max="12302" width="6.1796875" style="3" customWidth="1"/>
    <col min="12303" max="12303" width="5" style="3" customWidth="1"/>
    <col min="12304" max="12304" width="11.1796875" style="3" customWidth="1"/>
    <col min="12305" max="12305" width="11" style="3" customWidth="1"/>
    <col min="12306" max="12306" width="13.453125" style="3" customWidth="1"/>
    <col min="12307" max="12546" width="8.81640625" style="3"/>
    <col min="12547" max="12547" width="5.1796875" style="3" customWidth="1"/>
    <col min="12548" max="12548" width="14.54296875" style="3" customWidth="1"/>
    <col min="12549" max="12549" width="8.81640625" style="3"/>
    <col min="12550" max="12550" width="9.54296875" style="3" bestFit="1" customWidth="1"/>
    <col min="12551" max="12551" width="8.1796875" style="3" customWidth="1"/>
    <col min="12552" max="12552" width="6.54296875" style="3" customWidth="1"/>
    <col min="12553" max="12553" width="7.26953125" style="3" customWidth="1"/>
    <col min="12554" max="12554" width="9.7265625" style="3" customWidth="1"/>
    <col min="12555" max="12555" width="8.453125" style="3" customWidth="1"/>
    <col min="12556" max="12556" width="11.453125" style="3" customWidth="1"/>
    <col min="12557" max="12557" width="7.81640625" style="3" customWidth="1"/>
    <col min="12558" max="12558" width="6.1796875" style="3" customWidth="1"/>
    <col min="12559" max="12559" width="5" style="3" customWidth="1"/>
    <col min="12560" max="12560" width="11.1796875" style="3" customWidth="1"/>
    <col min="12561" max="12561" width="11" style="3" customWidth="1"/>
    <col min="12562" max="12562" width="13.453125" style="3" customWidth="1"/>
    <col min="12563" max="12802" width="8.81640625" style="3"/>
    <col min="12803" max="12803" width="5.1796875" style="3" customWidth="1"/>
    <col min="12804" max="12804" width="14.54296875" style="3" customWidth="1"/>
    <col min="12805" max="12805" width="8.81640625" style="3"/>
    <col min="12806" max="12806" width="9.54296875" style="3" bestFit="1" customWidth="1"/>
    <col min="12807" max="12807" width="8.1796875" style="3" customWidth="1"/>
    <col min="12808" max="12808" width="6.54296875" style="3" customWidth="1"/>
    <col min="12809" max="12809" width="7.26953125" style="3" customWidth="1"/>
    <col min="12810" max="12810" width="9.7265625" style="3" customWidth="1"/>
    <col min="12811" max="12811" width="8.453125" style="3" customWidth="1"/>
    <col min="12812" max="12812" width="11.453125" style="3" customWidth="1"/>
    <col min="12813" max="12813" width="7.81640625" style="3" customWidth="1"/>
    <col min="12814" max="12814" width="6.1796875" style="3" customWidth="1"/>
    <col min="12815" max="12815" width="5" style="3" customWidth="1"/>
    <col min="12816" max="12816" width="11.1796875" style="3" customWidth="1"/>
    <col min="12817" max="12817" width="11" style="3" customWidth="1"/>
    <col min="12818" max="12818" width="13.453125" style="3" customWidth="1"/>
    <col min="12819" max="13058" width="8.81640625" style="3"/>
    <col min="13059" max="13059" width="5.1796875" style="3" customWidth="1"/>
    <col min="13060" max="13060" width="14.54296875" style="3" customWidth="1"/>
    <col min="13061" max="13061" width="8.81640625" style="3"/>
    <col min="13062" max="13062" width="9.54296875" style="3" bestFit="1" customWidth="1"/>
    <col min="13063" max="13063" width="8.1796875" style="3" customWidth="1"/>
    <col min="13064" max="13064" width="6.54296875" style="3" customWidth="1"/>
    <col min="13065" max="13065" width="7.26953125" style="3" customWidth="1"/>
    <col min="13066" max="13066" width="9.7265625" style="3" customWidth="1"/>
    <col min="13067" max="13067" width="8.453125" style="3" customWidth="1"/>
    <col min="13068" max="13068" width="11.453125" style="3" customWidth="1"/>
    <col min="13069" max="13069" width="7.81640625" style="3" customWidth="1"/>
    <col min="13070" max="13070" width="6.1796875" style="3" customWidth="1"/>
    <col min="13071" max="13071" width="5" style="3" customWidth="1"/>
    <col min="13072" max="13072" width="11.1796875" style="3" customWidth="1"/>
    <col min="13073" max="13073" width="11" style="3" customWidth="1"/>
    <col min="13074" max="13074" width="13.453125" style="3" customWidth="1"/>
    <col min="13075" max="13314" width="8.81640625" style="3"/>
    <col min="13315" max="13315" width="5.1796875" style="3" customWidth="1"/>
    <col min="13316" max="13316" width="14.54296875" style="3" customWidth="1"/>
    <col min="13317" max="13317" width="8.81640625" style="3"/>
    <col min="13318" max="13318" width="9.54296875" style="3" bestFit="1" customWidth="1"/>
    <col min="13319" max="13319" width="8.1796875" style="3" customWidth="1"/>
    <col min="13320" max="13320" width="6.54296875" style="3" customWidth="1"/>
    <col min="13321" max="13321" width="7.26953125" style="3" customWidth="1"/>
    <col min="13322" max="13322" width="9.7265625" style="3" customWidth="1"/>
    <col min="13323" max="13323" width="8.453125" style="3" customWidth="1"/>
    <col min="13324" max="13324" width="11.453125" style="3" customWidth="1"/>
    <col min="13325" max="13325" width="7.81640625" style="3" customWidth="1"/>
    <col min="13326" max="13326" width="6.1796875" style="3" customWidth="1"/>
    <col min="13327" max="13327" width="5" style="3" customWidth="1"/>
    <col min="13328" max="13328" width="11.1796875" style="3" customWidth="1"/>
    <col min="13329" max="13329" width="11" style="3" customWidth="1"/>
    <col min="13330" max="13330" width="13.453125" style="3" customWidth="1"/>
    <col min="13331" max="13570" width="8.81640625" style="3"/>
    <col min="13571" max="13571" width="5.1796875" style="3" customWidth="1"/>
    <col min="13572" max="13572" width="14.54296875" style="3" customWidth="1"/>
    <col min="13573" max="13573" width="8.81640625" style="3"/>
    <col min="13574" max="13574" width="9.54296875" style="3" bestFit="1" customWidth="1"/>
    <col min="13575" max="13575" width="8.1796875" style="3" customWidth="1"/>
    <col min="13576" max="13576" width="6.54296875" style="3" customWidth="1"/>
    <col min="13577" max="13577" width="7.26953125" style="3" customWidth="1"/>
    <col min="13578" max="13578" width="9.7265625" style="3" customWidth="1"/>
    <col min="13579" max="13579" width="8.453125" style="3" customWidth="1"/>
    <col min="13580" max="13580" width="11.453125" style="3" customWidth="1"/>
    <col min="13581" max="13581" width="7.81640625" style="3" customWidth="1"/>
    <col min="13582" max="13582" width="6.1796875" style="3" customWidth="1"/>
    <col min="13583" max="13583" width="5" style="3" customWidth="1"/>
    <col min="13584" max="13584" width="11.1796875" style="3" customWidth="1"/>
    <col min="13585" max="13585" width="11" style="3" customWidth="1"/>
    <col min="13586" max="13586" width="13.453125" style="3" customWidth="1"/>
    <col min="13587" max="13826" width="8.81640625" style="3"/>
    <col min="13827" max="13827" width="5.1796875" style="3" customWidth="1"/>
    <col min="13828" max="13828" width="14.54296875" style="3" customWidth="1"/>
    <col min="13829" max="13829" width="8.81640625" style="3"/>
    <col min="13830" max="13830" width="9.54296875" style="3" bestFit="1" customWidth="1"/>
    <col min="13831" max="13831" width="8.1796875" style="3" customWidth="1"/>
    <col min="13832" max="13832" width="6.54296875" style="3" customWidth="1"/>
    <col min="13833" max="13833" width="7.26953125" style="3" customWidth="1"/>
    <col min="13834" max="13834" width="9.7265625" style="3" customWidth="1"/>
    <col min="13835" max="13835" width="8.453125" style="3" customWidth="1"/>
    <col min="13836" max="13836" width="11.453125" style="3" customWidth="1"/>
    <col min="13837" max="13837" width="7.81640625" style="3" customWidth="1"/>
    <col min="13838" max="13838" width="6.1796875" style="3" customWidth="1"/>
    <col min="13839" max="13839" width="5" style="3" customWidth="1"/>
    <col min="13840" max="13840" width="11.1796875" style="3" customWidth="1"/>
    <col min="13841" max="13841" width="11" style="3" customWidth="1"/>
    <col min="13842" max="13842" width="13.453125" style="3" customWidth="1"/>
    <col min="13843" max="14082" width="8.81640625" style="3"/>
    <col min="14083" max="14083" width="5.1796875" style="3" customWidth="1"/>
    <col min="14084" max="14084" width="14.54296875" style="3" customWidth="1"/>
    <col min="14085" max="14085" width="8.81640625" style="3"/>
    <col min="14086" max="14086" width="9.54296875" style="3" bestFit="1" customWidth="1"/>
    <col min="14087" max="14087" width="8.1796875" style="3" customWidth="1"/>
    <col min="14088" max="14088" width="6.54296875" style="3" customWidth="1"/>
    <col min="14089" max="14089" width="7.26953125" style="3" customWidth="1"/>
    <col min="14090" max="14090" width="9.7265625" style="3" customWidth="1"/>
    <col min="14091" max="14091" width="8.453125" style="3" customWidth="1"/>
    <col min="14092" max="14092" width="11.453125" style="3" customWidth="1"/>
    <col min="14093" max="14093" width="7.81640625" style="3" customWidth="1"/>
    <col min="14094" max="14094" width="6.1796875" style="3" customWidth="1"/>
    <col min="14095" max="14095" width="5" style="3" customWidth="1"/>
    <col min="14096" max="14096" width="11.1796875" style="3" customWidth="1"/>
    <col min="14097" max="14097" width="11" style="3" customWidth="1"/>
    <col min="14098" max="14098" width="13.453125" style="3" customWidth="1"/>
    <col min="14099" max="14338" width="8.81640625" style="3"/>
    <col min="14339" max="14339" width="5.1796875" style="3" customWidth="1"/>
    <col min="14340" max="14340" width="14.54296875" style="3" customWidth="1"/>
    <col min="14341" max="14341" width="8.81640625" style="3"/>
    <col min="14342" max="14342" width="9.54296875" style="3" bestFit="1" customWidth="1"/>
    <col min="14343" max="14343" width="8.1796875" style="3" customWidth="1"/>
    <col min="14344" max="14344" width="6.54296875" style="3" customWidth="1"/>
    <col min="14345" max="14345" width="7.26953125" style="3" customWidth="1"/>
    <col min="14346" max="14346" width="9.7265625" style="3" customWidth="1"/>
    <col min="14347" max="14347" width="8.453125" style="3" customWidth="1"/>
    <col min="14348" max="14348" width="11.453125" style="3" customWidth="1"/>
    <col min="14349" max="14349" width="7.81640625" style="3" customWidth="1"/>
    <col min="14350" max="14350" width="6.1796875" style="3" customWidth="1"/>
    <col min="14351" max="14351" width="5" style="3" customWidth="1"/>
    <col min="14352" max="14352" width="11.1796875" style="3" customWidth="1"/>
    <col min="14353" max="14353" width="11" style="3" customWidth="1"/>
    <col min="14354" max="14354" width="13.453125" style="3" customWidth="1"/>
    <col min="14355" max="14594" width="8.81640625" style="3"/>
    <col min="14595" max="14595" width="5.1796875" style="3" customWidth="1"/>
    <col min="14596" max="14596" width="14.54296875" style="3" customWidth="1"/>
    <col min="14597" max="14597" width="8.81640625" style="3"/>
    <col min="14598" max="14598" width="9.54296875" style="3" bestFit="1" customWidth="1"/>
    <col min="14599" max="14599" width="8.1796875" style="3" customWidth="1"/>
    <col min="14600" max="14600" width="6.54296875" style="3" customWidth="1"/>
    <col min="14601" max="14601" width="7.26953125" style="3" customWidth="1"/>
    <col min="14602" max="14602" width="9.7265625" style="3" customWidth="1"/>
    <col min="14603" max="14603" width="8.453125" style="3" customWidth="1"/>
    <col min="14604" max="14604" width="11.453125" style="3" customWidth="1"/>
    <col min="14605" max="14605" width="7.81640625" style="3" customWidth="1"/>
    <col min="14606" max="14606" width="6.1796875" style="3" customWidth="1"/>
    <col min="14607" max="14607" width="5" style="3" customWidth="1"/>
    <col min="14608" max="14608" width="11.1796875" style="3" customWidth="1"/>
    <col min="14609" max="14609" width="11" style="3" customWidth="1"/>
    <col min="14610" max="14610" width="13.453125" style="3" customWidth="1"/>
    <col min="14611" max="14850" width="8.81640625" style="3"/>
    <col min="14851" max="14851" width="5.1796875" style="3" customWidth="1"/>
    <col min="14852" max="14852" width="14.54296875" style="3" customWidth="1"/>
    <col min="14853" max="14853" width="8.81640625" style="3"/>
    <col min="14854" max="14854" width="9.54296875" style="3" bestFit="1" customWidth="1"/>
    <col min="14855" max="14855" width="8.1796875" style="3" customWidth="1"/>
    <col min="14856" max="14856" width="6.54296875" style="3" customWidth="1"/>
    <col min="14857" max="14857" width="7.26953125" style="3" customWidth="1"/>
    <col min="14858" max="14858" width="9.7265625" style="3" customWidth="1"/>
    <col min="14859" max="14859" width="8.453125" style="3" customWidth="1"/>
    <col min="14860" max="14860" width="11.453125" style="3" customWidth="1"/>
    <col min="14861" max="14861" width="7.81640625" style="3" customWidth="1"/>
    <col min="14862" max="14862" width="6.1796875" style="3" customWidth="1"/>
    <col min="14863" max="14863" width="5" style="3" customWidth="1"/>
    <col min="14864" max="14864" width="11.1796875" style="3" customWidth="1"/>
    <col min="14865" max="14865" width="11" style="3" customWidth="1"/>
    <col min="14866" max="14866" width="13.453125" style="3" customWidth="1"/>
    <col min="14867" max="15106" width="8.81640625" style="3"/>
    <col min="15107" max="15107" width="5.1796875" style="3" customWidth="1"/>
    <col min="15108" max="15108" width="14.54296875" style="3" customWidth="1"/>
    <col min="15109" max="15109" width="8.81640625" style="3"/>
    <col min="15110" max="15110" width="9.54296875" style="3" bestFit="1" customWidth="1"/>
    <col min="15111" max="15111" width="8.1796875" style="3" customWidth="1"/>
    <col min="15112" max="15112" width="6.54296875" style="3" customWidth="1"/>
    <col min="15113" max="15113" width="7.26953125" style="3" customWidth="1"/>
    <col min="15114" max="15114" width="9.7265625" style="3" customWidth="1"/>
    <col min="15115" max="15115" width="8.453125" style="3" customWidth="1"/>
    <col min="15116" max="15116" width="11.453125" style="3" customWidth="1"/>
    <col min="15117" max="15117" width="7.81640625" style="3" customWidth="1"/>
    <col min="15118" max="15118" width="6.1796875" style="3" customWidth="1"/>
    <col min="15119" max="15119" width="5" style="3" customWidth="1"/>
    <col min="15120" max="15120" width="11.1796875" style="3" customWidth="1"/>
    <col min="15121" max="15121" width="11" style="3" customWidth="1"/>
    <col min="15122" max="15122" width="13.453125" style="3" customWidth="1"/>
    <col min="15123" max="15362" width="8.81640625" style="3"/>
    <col min="15363" max="15363" width="5.1796875" style="3" customWidth="1"/>
    <col min="15364" max="15364" width="14.54296875" style="3" customWidth="1"/>
    <col min="15365" max="15365" width="8.81640625" style="3"/>
    <col min="15366" max="15366" width="9.54296875" style="3" bestFit="1" customWidth="1"/>
    <col min="15367" max="15367" width="8.1796875" style="3" customWidth="1"/>
    <col min="15368" max="15368" width="6.54296875" style="3" customWidth="1"/>
    <col min="15369" max="15369" width="7.26953125" style="3" customWidth="1"/>
    <col min="15370" max="15370" width="9.7265625" style="3" customWidth="1"/>
    <col min="15371" max="15371" width="8.453125" style="3" customWidth="1"/>
    <col min="15372" max="15372" width="11.453125" style="3" customWidth="1"/>
    <col min="15373" max="15373" width="7.81640625" style="3" customWidth="1"/>
    <col min="15374" max="15374" width="6.1796875" style="3" customWidth="1"/>
    <col min="15375" max="15375" width="5" style="3" customWidth="1"/>
    <col min="15376" max="15376" width="11.1796875" style="3" customWidth="1"/>
    <col min="15377" max="15377" width="11" style="3" customWidth="1"/>
    <col min="15378" max="15378" width="13.453125" style="3" customWidth="1"/>
    <col min="15379" max="15618" width="8.81640625" style="3"/>
    <col min="15619" max="15619" width="5.1796875" style="3" customWidth="1"/>
    <col min="15620" max="15620" width="14.54296875" style="3" customWidth="1"/>
    <col min="15621" max="15621" width="8.81640625" style="3"/>
    <col min="15622" max="15622" width="9.54296875" style="3" bestFit="1" customWidth="1"/>
    <col min="15623" max="15623" width="8.1796875" style="3" customWidth="1"/>
    <col min="15624" max="15624" width="6.54296875" style="3" customWidth="1"/>
    <col min="15625" max="15625" width="7.26953125" style="3" customWidth="1"/>
    <col min="15626" max="15626" width="9.7265625" style="3" customWidth="1"/>
    <col min="15627" max="15627" width="8.453125" style="3" customWidth="1"/>
    <col min="15628" max="15628" width="11.453125" style="3" customWidth="1"/>
    <col min="15629" max="15629" width="7.81640625" style="3" customWidth="1"/>
    <col min="15630" max="15630" width="6.1796875" style="3" customWidth="1"/>
    <col min="15631" max="15631" width="5" style="3" customWidth="1"/>
    <col min="15632" max="15632" width="11.1796875" style="3" customWidth="1"/>
    <col min="15633" max="15633" width="11" style="3" customWidth="1"/>
    <col min="15634" max="15634" width="13.453125" style="3" customWidth="1"/>
    <col min="15635" max="15874" width="8.81640625" style="3"/>
    <col min="15875" max="15875" width="5.1796875" style="3" customWidth="1"/>
    <col min="15876" max="15876" width="14.54296875" style="3" customWidth="1"/>
    <col min="15877" max="15877" width="8.81640625" style="3"/>
    <col min="15878" max="15878" width="9.54296875" style="3" bestFit="1" customWidth="1"/>
    <col min="15879" max="15879" width="8.1796875" style="3" customWidth="1"/>
    <col min="15880" max="15880" width="6.54296875" style="3" customWidth="1"/>
    <col min="15881" max="15881" width="7.26953125" style="3" customWidth="1"/>
    <col min="15882" max="15882" width="9.7265625" style="3" customWidth="1"/>
    <col min="15883" max="15883" width="8.453125" style="3" customWidth="1"/>
    <col min="15884" max="15884" width="11.453125" style="3" customWidth="1"/>
    <col min="15885" max="15885" width="7.81640625" style="3" customWidth="1"/>
    <col min="15886" max="15886" width="6.1796875" style="3" customWidth="1"/>
    <col min="15887" max="15887" width="5" style="3" customWidth="1"/>
    <col min="15888" max="15888" width="11.1796875" style="3" customWidth="1"/>
    <col min="15889" max="15889" width="11" style="3" customWidth="1"/>
    <col min="15890" max="15890" width="13.453125" style="3" customWidth="1"/>
    <col min="15891" max="16130" width="8.81640625" style="3"/>
    <col min="16131" max="16131" width="5.1796875" style="3" customWidth="1"/>
    <col min="16132" max="16132" width="14.54296875" style="3" customWidth="1"/>
    <col min="16133" max="16133" width="8.81640625" style="3"/>
    <col min="16134" max="16134" width="9.54296875" style="3" bestFit="1" customWidth="1"/>
    <col min="16135" max="16135" width="8.1796875" style="3" customWidth="1"/>
    <col min="16136" max="16136" width="6.54296875" style="3" customWidth="1"/>
    <col min="16137" max="16137" width="7.26953125" style="3" customWidth="1"/>
    <col min="16138" max="16138" width="9.7265625" style="3" customWidth="1"/>
    <col min="16139" max="16139" width="8.453125" style="3" customWidth="1"/>
    <col min="16140" max="16140" width="11.453125" style="3" customWidth="1"/>
    <col min="16141" max="16141" width="7.81640625" style="3" customWidth="1"/>
    <col min="16142" max="16142" width="6.1796875" style="3" customWidth="1"/>
    <col min="16143" max="16143" width="5" style="3" customWidth="1"/>
    <col min="16144" max="16144" width="11.1796875" style="3" customWidth="1"/>
    <col min="16145" max="16145" width="11" style="3" customWidth="1"/>
    <col min="16146" max="16146" width="13.453125" style="3" customWidth="1"/>
    <col min="16147" max="16384" width="8.81640625" style="3"/>
  </cols>
  <sheetData>
    <row r="2" spans="2:26" ht="18" x14ac:dyDescent="0.4">
      <c r="B2" s="280" t="s">
        <v>84</v>
      </c>
      <c r="C2" s="281"/>
      <c r="D2" s="281"/>
      <c r="E2" s="284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2:26" ht="23.5" x14ac:dyDescent="0.55000000000000004">
      <c r="B3" s="282" t="s">
        <v>106</v>
      </c>
      <c r="C3" s="281"/>
      <c r="D3" s="281"/>
      <c r="E3" s="310" t="s">
        <v>105</v>
      </c>
      <c r="F3" s="283"/>
      <c r="G3" s="31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  <c r="T3" s="281"/>
      <c r="U3" s="281"/>
      <c r="V3" s="281"/>
      <c r="W3" s="281"/>
      <c r="X3" s="281"/>
      <c r="Y3" s="281"/>
      <c r="Z3" s="281"/>
    </row>
    <row r="5" spans="2:26" x14ac:dyDescent="0.25">
      <c r="O5" s="322" t="s">
        <v>73</v>
      </c>
    </row>
    <row r="9" spans="2:26" ht="13" x14ac:dyDescent="0.3">
      <c r="O9" s="323" t="s">
        <v>0</v>
      </c>
      <c r="P9" s="324" t="s">
        <v>1</v>
      </c>
      <c r="Q9" s="324" t="s">
        <v>2</v>
      </c>
      <c r="R9" s="324" t="s">
        <v>3</v>
      </c>
      <c r="S9" s="324" t="s">
        <v>4</v>
      </c>
      <c r="T9" s="324" t="s">
        <v>5</v>
      </c>
      <c r="U9" s="7"/>
    </row>
    <row r="10" spans="2:26" x14ac:dyDescent="0.25">
      <c r="O10" s="320">
        <v>2015</v>
      </c>
      <c r="P10" s="319"/>
      <c r="Q10" s="319"/>
      <c r="R10" s="319"/>
      <c r="S10" s="319"/>
      <c r="T10" s="319"/>
    </row>
    <row r="11" spans="2:26" x14ac:dyDescent="0.25">
      <c r="O11" s="320">
        <v>2016</v>
      </c>
      <c r="P11" s="319"/>
      <c r="Q11" s="319"/>
      <c r="R11" s="319"/>
      <c r="S11" s="319"/>
      <c r="T11" s="319"/>
    </row>
    <row r="12" spans="2:26" x14ac:dyDescent="0.25">
      <c r="O12" s="320">
        <v>2017</v>
      </c>
      <c r="P12" s="319"/>
      <c r="Q12" s="319"/>
      <c r="R12" s="319"/>
      <c r="S12" s="319"/>
      <c r="T12" s="319"/>
    </row>
    <row r="13" spans="2:26" x14ac:dyDescent="0.25">
      <c r="O13" s="321" t="s">
        <v>93</v>
      </c>
      <c r="P13" s="319"/>
      <c r="Q13" s="319"/>
      <c r="R13" s="319"/>
      <c r="S13" s="319"/>
      <c r="T13" s="319"/>
    </row>
    <row r="16" spans="2:26" ht="13" x14ac:dyDescent="0.3">
      <c r="O16" s="89" t="s">
        <v>0</v>
      </c>
      <c r="P16" s="321" t="s">
        <v>76</v>
      </c>
      <c r="Q16" s="321" t="s">
        <v>97</v>
      </c>
      <c r="R16" s="321" t="s">
        <v>11</v>
      </c>
    </row>
    <row r="17" spans="2:18" x14ac:dyDescent="0.25">
      <c r="O17" s="320">
        <v>2015</v>
      </c>
      <c r="P17" s="319"/>
      <c r="Q17" s="319"/>
      <c r="R17" s="319"/>
    </row>
    <row r="18" spans="2:18" x14ac:dyDescent="0.25">
      <c r="O18" s="320">
        <v>2016</v>
      </c>
      <c r="P18" s="319"/>
      <c r="Q18" s="319"/>
      <c r="R18" s="319"/>
    </row>
    <row r="19" spans="2:18" x14ac:dyDescent="0.25">
      <c r="O19" s="320">
        <v>2017</v>
      </c>
      <c r="P19" s="319"/>
      <c r="Q19" s="319"/>
      <c r="R19" s="319"/>
    </row>
    <row r="20" spans="2:18" x14ac:dyDescent="0.25">
      <c r="O20" s="321" t="s">
        <v>93</v>
      </c>
      <c r="P20" s="319"/>
      <c r="Q20" s="319"/>
      <c r="R20" s="319"/>
    </row>
    <row r="22" spans="2:18" ht="13" hidden="1" x14ac:dyDescent="0.3">
      <c r="B22" s="8"/>
    </row>
    <row r="23" spans="2:18" ht="13" thickBot="1" x14ac:dyDescent="0.3">
      <c r="H23" s="188"/>
    </row>
    <row r="24" spans="2:18" ht="13.5" thickBot="1" x14ac:dyDescent="0.35">
      <c r="B24" s="233" t="s">
        <v>6</v>
      </c>
      <c r="C24" s="234" t="s">
        <v>7</v>
      </c>
      <c r="D24" s="234" t="s">
        <v>74</v>
      </c>
      <c r="E24" s="234"/>
      <c r="F24" s="234"/>
      <c r="G24" s="235"/>
      <c r="H24" s="204"/>
      <c r="I24" s="233" t="s">
        <v>6</v>
      </c>
      <c r="J24" s="227" t="str">
        <f>+P16</f>
        <v>Helsæd 1</v>
      </c>
      <c r="K24" s="227" t="str">
        <f>+Q16</f>
        <v>Ærteens</v>
      </c>
      <c r="L24" s="228" t="str">
        <f>+R16</f>
        <v>Majs</v>
      </c>
    </row>
    <row r="25" spans="2:18" hidden="1" x14ac:dyDescent="0.25">
      <c r="B25" s="236">
        <v>2014</v>
      </c>
      <c r="C25" s="13"/>
      <c r="D25" s="13"/>
      <c r="E25" s="13"/>
      <c r="F25" s="13"/>
      <c r="G25" s="237"/>
      <c r="H25" s="188"/>
      <c r="I25" s="236">
        <v>2014</v>
      </c>
      <c r="J25" s="12"/>
      <c r="K25" s="12"/>
      <c r="L25" s="244"/>
    </row>
    <row r="26" spans="2:18" x14ac:dyDescent="0.25">
      <c r="B26" s="236">
        <v>2015</v>
      </c>
      <c r="C26" s="13"/>
      <c r="D26" s="13"/>
      <c r="E26" s="13"/>
      <c r="F26" s="13"/>
      <c r="G26" s="237"/>
      <c r="H26" s="188"/>
      <c r="I26" s="236">
        <v>2015</v>
      </c>
      <c r="J26" s="11"/>
      <c r="K26" s="11"/>
      <c r="L26" s="244"/>
    </row>
    <row r="27" spans="2:18" s="18" customFormat="1" ht="13" x14ac:dyDescent="0.3">
      <c r="B27" s="238">
        <v>2016</v>
      </c>
      <c r="C27" s="15"/>
      <c r="D27" s="16"/>
      <c r="E27" s="17"/>
      <c r="F27" s="13"/>
      <c r="G27" s="239"/>
      <c r="H27" s="130"/>
      <c r="I27" s="238">
        <v>2016</v>
      </c>
      <c r="J27" s="13"/>
      <c r="K27" s="13"/>
      <c r="L27" s="239"/>
    </row>
    <row r="28" spans="2:18" s="18" customFormat="1" ht="13" x14ac:dyDescent="0.3">
      <c r="B28" s="238">
        <v>2017</v>
      </c>
      <c r="C28" s="15"/>
      <c r="D28" s="16"/>
      <c r="E28" s="17"/>
      <c r="F28" s="13"/>
      <c r="G28" s="239"/>
      <c r="H28" s="130"/>
      <c r="I28" s="238">
        <v>2017</v>
      </c>
      <c r="J28" s="13"/>
      <c r="K28" s="13"/>
      <c r="L28" s="239"/>
    </row>
    <row r="29" spans="2:18" s="18" customFormat="1" ht="13" hidden="1" x14ac:dyDescent="0.3">
      <c r="B29" s="238">
        <v>2016</v>
      </c>
      <c r="C29" s="15"/>
      <c r="D29" s="16"/>
      <c r="E29" s="17"/>
      <c r="F29" s="13"/>
      <c r="G29" s="239"/>
      <c r="H29" s="130"/>
      <c r="I29" s="238">
        <v>2016</v>
      </c>
      <c r="J29" s="13"/>
      <c r="K29" s="13"/>
      <c r="L29" s="239"/>
    </row>
    <row r="30" spans="2:18" s="18" customFormat="1" ht="13" hidden="1" x14ac:dyDescent="0.3">
      <c r="B30" s="238">
        <v>2017</v>
      </c>
      <c r="C30" s="15"/>
      <c r="D30" s="16"/>
      <c r="E30" s="17"/>
      <c r="F30" s="13"/>
      <c r="G30" s="239"/>
      <c r="H30" s="130"/>
      <c r="I30" s="238">
        <v>2017</v>
      </c>
      <c r="J30" s="13"/>
      <c r="K30" s="13"/>
      <c r="L30" s="239"/>
    </row>
    <row r="31" spans="2:18" s="18" customFormat="1" ht="13" hidden="1" x14ac:dyDescent="0.3">
      <c r="B31" s="238">
        <v>2018</v>
      </c>
      <c r="C31" s="15"/>
      <c r="D31" s="16"/>
      <c r="E31" s="17"/>
      <c r="F31" s="13"/>
      <c r="G31" s="239"/>
      <c r="H31" s="130"/>
      <c r="I31" s="238">
        <v>2018</v>
      </c>
      <c r="J31" s="13"/>
      <c r="K31" s="13"/>
      <c r="L31" s="239"/>
    </row>
    <row r="32" spans="2:18" s="18" customFormat="1" ht="13" hidden="1" x14ac:dyDescent="0.3">
      <c r="B32" s="238">
        <v>2019</v>
      </c>
      <c r="C32" s="15"/>
      <c r="D32" s="16"/>
      <c r="E32" s="17"/>
      <c r="F32" s="13"/>
      <c r="G32" s="239"/>
      <c r="H32" s="130"/>
      <c r="I32" s="238">
        <v>2019</v>
      </c>
      <c r="J32" s="13"/>
      <c r="K32" s="13"/>
      <c r="L32" s="239"/>
    </row>
    <row r="33" spans="2:12" s="18" customFormat="1" ht="13" hidden="1" x14ac:dyDescent="0.3">
      <c r="B33" s="238">
        <v>2020</v>
      </c>
      <c r="C33" s="15"/>
      <c r="D33" s="16"/>
      <c r="E33" s="17"/>
      <c r="F33" s="13"/>
      <c r="G33" s="239"/>
      <c r="H33" s="130"/>
      <c r="I33" s="238">
        <v>2020</v>
      </c>
      <c r="J33" s="13"/>
      <c r="K33" s="13"/>
      <c r="L33" s="239"/>
    </row>
    <row r="34" spans="2:12" ht="13.5" thickBot="1" x14ac:dyDescent="0.35">
      <c r="B34" s="240" t="s">
        <v>93</v>
      </c>
      <c r="C34" s="241"/>
      <c r="D34" s="242"/>
      <c r="E34" s="242"/>
      <c r="F34" s="242"/>
      <c r="G34" s="243"/>
      <c r="H34" s="130"/>
      <c r="I34" s="240" t="s">
        <v>93</v>
      </c>
      <c r="J34" s="242">
        <v>4500</v>
      </c>
      <c r="K34" s="242">
        <v>4500</v>
      </c>
      <c r="L34" s="245">
        <v>7000</v>
      </c>
    </row>
    <row r="35" spans="2:12" x14ac:dyDescent="0.25">
      <c r="B35" s="19"/>
      <c r="H35" s="188"/>
    </row>
    <row r="36" spans="2:12" ht="13" thickBot="1" x14ac:dyDescent="0.3">
      <c r="B36" s="19"/>
      <c r="H36" s="188"/>
    </row>
    <row r="37" spans="2:12" ht="13.5" thickBot="1" x14ac:dyDescent="0.35">
      <c r="B37" s="349" t="s">
        <v>10</v>
      </c>
      <c r="C37" s="350" t="s">
        <v>1</v>
      </c>
      <c r="D37" s="350" t="s">
        <v>2</v>
      </c>
      <c r="E37" s="350" t="s">
        <v>3</v>
      </c>
      <c r="F37" s="350" t="s">
        <v>4</v>
      </c>
      <c r="G37" s="351" t="s">
        <v>5</v>
      </c>
      <c r="H37" s="203"/>
      <c r="I37" s="253" t="s">
        <v>10</v>
      </c>
      <c r="J37" s="251" t="str">
        <f>+J24</f>
        <v>Helsæd 1</v>
      </c>
      <c r="K37" s="251" t="str">
        <f>+K24</f>
        <v>Ærteens</v>
      </c>
      <c r="L37" s="252" t="str">
        <f>+L24</f>
        <v>Majs</v>
      </c>
    </row>
    <row r="38" spans="2:12" hidden="1" x14ac:dyDescent="0.25">
      <c r="B38" s="236">
        <v>2014</v>
      </c>
      <c r="C38" s="13"/>
      <c r="D38" s="13"/>
      <c r="E38" s="13"/>
      <c r="F38" s="13"/>
      <c r="G38" s="239"/>
      <c r="H38" s="130"/>
      <c r="I38" s="236">
        <v>2014</v>
      </c>
      <c r="J38" s="36"/>
      <c r="K38" s="36"/>
      <c r="L38" s="317"/>
    </row>
    <row r="39" spans="2:12" x14ac:dyDescent="0.25">
      <c r="B39" s="236">
        <v>2015</v>
      </c>
      <c r="C39" s="13"/>
      <c r="D39" s="13"/>
      <c r="E39" s="13"/>
      <c r="F39" s="13"/>
      <c r="G39" s="239"/>
      <c r="H39" s="130"/>
      <c r="I39" s="236">
        <v>2015</v>
      </c>
      <c r="J39" s="13"/>
      <c r="K39" s="13"/>
      <c r="L39" s="229"/>
    </row>
    <row r="40" spans="2:12" x14ac:dyDescent="0.25">
      <c r="B40" s="238">
        <v>2016</v>
      </c>
      <c r="C40" s="13"/>
      <c r="D40" s="13"/>
      <c r="E40" s="13"/>
      <c r="F40" s="13"/>
      <c r="G40" s="239"/>
      <c r="H40" s="130"/>
      <c r="I40" s="238">
        <v>2016</v>
      </c>
      <c r="J40" s="13"/>
      <c r="K40" s="13"/>
      <c r="L40" s="229"/>
    </row>
    <row r="41" spans="2:12" x14ac:dyDescent="0.25">
      <c r="B41" s="238">
        <v>2017</v>
      </c>
      <c r="C41" s="13"/>
      <c r="D41" s="13"/>
      <c r="E41" s="13"/>
      <c r="F41" s="13"/>
      <c r="G41" s="239"/>
      <c r="H41" s="130"/>
      <c r="I41" s="238">
        <v>2017</v>
      </c>
      <c r="J41" s="13"/>
      <c r="K41" s="13"/>
      <c r="L41" s="229"/>
    </row>
    <row r="42" spans="2:12" hidden="1" x14ac:dyDescent="0.25">
      <c r="B42" s="238">
        <v>2016</v>
      </c>
      <c r="C42" s="13"/>
      <c r="D42" s="13"/>
      <c r="E42" s="13"/>
      <c r="F42" s="13"/>
      <c r="G42" s="239"/>
      <c r="H42" s="130"/>
      <c r="I42" s="238">
        <v>2016</v>
      </c>
      <c r="J42" s="13"/>
      <c r="K42" s="13"/>
      <c r="L42" s="229"/>
    </row>
    <row r="43" spans="2:12" hidden="1" x14ac:dyDescent="0.25">
      <c r="B43" s="238">
        <v>2017</v>
      </c>
      <c r="C43" s="13"/>
      <c r="D43" s="13"/>
      <c r="E43" s="13"/>
      <c r="F43" s="13"/>
      <c r="G43" s="239"/>
      <c r="H43" s="130"/>
      <c r="I43" s="238">
        <v>2017</v>
      </c>
      <c r="J43" s="13"/>
      <c r="K43" s="13"/>
      <c r="L43" s="229"/>
    </row>
    <row r="44" spans="2:12" hidden="1" x14ac:dyDescent="0.25">
      <c r="B44" s="238">
        <v>2018</v>
      </c>
      <c r="C44" s="13"/>
      <c r="D44" s="13"/>
      <c r="E44" s="13"/>
      <c r="F44" s="13"/>
      <c r="G44" s="239"/>
      <c r="H44" s="130"/>
      <c r="I44" s="238">
        <v>2018</v>
      </c>
      <c r="J44" s="13"/>
      <c r="K44" s="13"/>
      <c r="L44" s="229"/>
    </row>
    <row r="45" spans="2:12" hidden="1" x14ac:dyDescent="0.25">
      <c r="B45" s="238">
        <v>2019</v>
      </c>
      <c r="C45" s="13"/>
      <c r="D45" s="13"/>
      <c r="E45" s="13"/>
      <c r="F45" s="13"/>
      <c r="G45" s="239"/>
      <c r="H45" s="130"/>
      <c r="I45" s="238">
        <v>2019</v>
      </c>
      <c r="J45" s="13"/>
      <c r="K45" s="13"/>
      <c r="L45" s="229"/>
    </row>
    <row r="46" spans="2:12" hidden="1" x14ac:dyDescent="0.25">
      <c r="B46" s="238">
        <v>2020</v>
      </c>
      <c r="C46" s="250"/>
      <c r="D46" s="13"/>
      <c r="E46" s="13"/>
      <c r="F46" s="13"/>
      <c r="G46" s="239"/>
      <c r="H46" s="130"/>
      <c r="I46" s="238">
        <v>2020</v>
      </c>
      <c r="J46" s="13"/>
      <c r="K46" s="13"/>
      <c r="L46" s="229"/>
    </row>
    <row r="47" spans="2:12" ht="15" customHeight="1" thickBot="1" x14ac:dyDescent="0.35">
      <c r="B47" s="240" t="s">
        <v>93</v>
      </c>
      <c r="C47" s="352"/>
      <c r="D47" s="353"/>
      <c r="E47" s="353"/>
      <c r="F47" s="353"/>
      <c r="G47" s="354"/>
      <c r="H47" s="132"/>
      <c r="I47" s="240" t="s">
        <v>93</v>
      </c>
      <c r="J47" s="330"/>
      <c r="K47" s="331"/>
      <c r="L47" s="332"/>
    </row>
    <row r="48" spans="2:12" x14ac:dyDescent="0.25">
      <c r="B48" s="348"/>
      <c r="C48" s="45"/>
      <c r="D48" s="45"/>
      <c r="E48" s="45"/>
      <c r="F48" s="45"/>
      <c r="G48" s="160"/>
      <c r="H48" s="188"/>
    </row>
    <row r="49" spans="2:12" ht="13" thickBot="1" x14ac:dyDescent="0.3">
      <c r="B49" s="19"/>
      <c r="H49" s="188"/>
    </row>
    <row r="50" spans="2:12" ht="13.5" thickBot="1" x14ac:dyDescent="0.35">
      <c r="B50" s="20" t="s">
        <v>8</v>
      </c>
      <c r="C50" s="27" t="s">
        <v>1</v>
      </c>
      <c r="D50" s="27" t="s">
        <v>2</v>
      </c>
      <c r="E50" s="27" t="s">
        <v>3</v>
      </c>
      <c r="F50" s="27" t="s">
        <v>4</v>
      </c>
      <c r="G50" s="28" t="s">
        <v>5</v>
      </c>
      <c r="H50" s="203"/>
      <c r="I50" s="253" t="s">
        <v>8</v>
      </c>
      <c r="J50" s="227" t="str">
        <f>+J37</f>
        <v>Helsæd 1</v>
      </c>
      <c r="K50" s="227" t="str">
        <f>+K37</f>
        <v>Ærteens</v>
      </c>
      <c r="L50" s="228" t="s">
        <v>11</v>
      </c>
    </row>
    <row r="51" spans="2:12" hidden="1" x14ac:dyDescent="0.25">
      <c r="B51" s="236">
        <v>2014</v>
      </c>
      <c r="C51" s="31"/>
      <c r="D51" s="31"/>
      <c r="E51" s="31"/>
      <c r="F51" s="31"/>
      <c r="G51" s="246"/>
      <c r="H51" s="130"/>
      <c r="I51" s="236">
        <v>2014</v>
      </c>
      <c r="J51" s="31"/>
      <c r="K51" s="31"/>
      <c r="L51" s="317"/>
    </row>
    <row r="52" spans="2:12" x14ac:dyDescent="0.25">
      <c r="B52" s="236">
        <v>2015</v>
      </c>
      <c r="C52" s="13"/>
      <c r="D52" s="13"/>
      <c r="E52" s="13"/>
      <c r="F52" s="13"/>
      <c r="G52" s="239"/>
      <c r="H52" s="130"/>
      <c r="I52" s="236">
        <v>2015</v>
      </c>
      <c r="J52" s="24"/>
      <c r="K52" s="24"/>
      <c r="L52" s="229"/>
    </row>
    <row r="53" spans="2:12" x14ac:dyDescent="0.25">
      <c r="B53" s="238">
        <v>2016</v>
      </c>
      <c r="C53" s="13"/>
      <c r="D53" s="13"/>
      <c r="E53" s="13"/>
      <c r="F53" s="13"/>
      <c r="G53" s="239"/>
      <c r="H53" s="130"/>
      <c r="I53" s="238">
        <v>2016</v>
      </c>
      <c r="J53" s="24"/>
      <c r="K53" s="24"/>
      <c r="L53" s="229"/>
    </row>
    <row r="54" spans="2:12" x14ac:dyDescent="0.25">
      <c r="B54" s="238">
        <v>2017</v>
      </c>
      <c r="C54" s="13"/>
      <c r="D54" s="13"/>
      <c r="E54" s="13"/>
      <c r="F54" s="13"/>
      <c r="G54" s="239"/>
      <c r="H54" s="130"/>
      <c r="I54" s="238">
        <v>2017</v>
      </c>
      <c r="J54" s="24"/>
      <c r="K54" s="24"/>
      <c r="L54" s="229"/>
    </row>
    <row r="55" spans="2:12" hidden="1" x14ac:dyDescent="0.25">
      <c r="B55" s="238">
        <v>2016</v>
      </c>
      <c r="C55" s="13"/>
      <c r="D55" s="13"/>
      <c r="E55" s="13"/>
      <c r="F55" s="13"/>
      <c r="G55" s="239"/>
      <c r="H55" s="130"/>
      <c r="I55" s="238">
        <v>2016</v>
      </c>
      <c r="J55" s="24"/>
      <c r="K55" s="24"/>
      <c r="L55" s="229"/>
    </row>
    <row r="56" spans="2:12" hidden="1" x14ac:dyDescent="0.25">
      <c r="B56" s="238">
        <v>2017</v>
      </c>
      <c r="C56" s="13"/>
      <c r="D56" s="13"/>
      <c r="E56" s="13"/>
      <c r="F56" s="13"/>
      <c r="G56" s="239"/>
      <c r="H56" s="130"/>
      <c r="I56" s="238">
        <v>2017</v>
      </c>
      <c r="J56" s="24"/>
      <c r="K56" s="24"/>
      <c r="L56" s="229"/>
    </row>
    <row r="57" spans="2:12" hidden="1" x14ac:dyDescent="0.25">
      <c r="B57" s="238">
        <v>2018</v>
      </c>
      <c r="C57" s="13"/>
      <c r="D57" s="13"/>
      <c r="E57" s="13"/>
      <c r="F57" s="13"/>
      <c r="G57" s="239"/>
      <c r="H57" s="130"/>
      <c r="I57" s="238">
        <v>2018</v>
      </c>
      <c r="J57" s="24"/>
      <c r="K57" s="24"/>
      <c r="L57" s="229"/>
    </row>
    <row r="58" spans="2:12" hidden="1" x14ac:dyDescent="0.25">
      <c r="B58" s="238">
        <v>2019</v>
      </c>
      <c r="C58" s="13"/>
      <c r="D58" s="13"/>
      <c r="E58" s="13"/>
      <c r="F58" s="13"/>
      <c r="G58" s="239"/>
      <c r="H58" s="130"/>
      <c r="I58" s="238">
        <v>2019</v>
      </c>
      <c r="J58" s="24"/>
      <c r="K58" s="24"/>
      <c r="L58" s="229"/>
    </row>
    <row r="59" spans="2:12" hidden="1" x14ac:dyDescent="0.25">
      <c r="B59" s="238">
        <v>2020</v>
      </c>
      <c r="C59" s="24"/>
      <c r="D59" s="13"/>
      <c r="E59" s="13"/>
      <c r="F59" s="13"/>
      <c r="G59" s="239"/>
      <c r="H59" s="130"/>
      <c r="I59" s="238">
        <v>2020</v>
      </c>
      <c r="J59" s="24"/>
      <c r="K59" s="24"/>
      <c r="L59" s="229"/>
    </row>
    <row r="60" spans="2:12" ht="13.5" thickBot="1" x14ac:dyDescent="0.35">
      <c r="B60" s="240" t="s">
        <v>93</v>
      </c>
      <c r="C60" s="38"/>
      <c r="D60" s="247"/>
      <c r="E60" s="38"/>
      <c r="F60" s="38"/>
      <c r="G60" s="243"/>
      <c r="H60" s="130"/>
      <c r="I60" s="240" t="s">
        <v>93</v>
      </c>
      <c r="J60" s="38"/>
      <c r="K60" s="38"/>
      <c r="L60" s="243"/>
    </row>
    <row r="61" spans="2:12" ht="12.75" customHeight="1" x14ac:dyDescent="0.25">
      <c r="B61" s="312" t="s">
        <v>85</v>
      </c>
      <c r="C61" s="313"/>
      <c r="D61" s="313"/>
      <c r="E61" s="313"/>
      <c r="F61" s="313"/>
      <c r="G61" s="314"/>
      <c r="H61" s="188"/>
    </row>
    <row r="62" spans="2:12" ht="12.75" customHeight="1" thickBot="1" x14ac:dyDescent="0.3">
      <c r="B62" s="325"/>
      <c r="C62" s="44"/>
      <c r="D62" s="44"/>
      <c r="E62" s="44"/>
      <c r="F62" s="44"/>
      <c r="G62" s="44"/>
      <c r="H62" s="188"/>
    </row>
    <row r="63" spans="2:12" ht="12.75" customHeight="1" thickBot="1" x14ac:dyDescent="0.35">
      <c r="B63" s="20" t="s">
        <v>94</v>
      </c>
      <c r="C63" s="27" t="s">
        <v>1</v>
      </c>
      <c r="D63" s="27" t="s">
        <v>2</v>
      </c>
      <c r="E63" s="27" t="s">
        <v>3</v>
      </c>
      <c r="F63" s="27" t="s">
        <v>4</v>
      </c>
      <c r="G63" s="28" t="s">
        <v>5</v>
      </c>
      <c r="H63" s="203"/>
      <c r="I63" s="253" t="str">
        <f>+B63</f>
        <v>Ford. Org Stof</v>
      </c>
      <c r="J63" s="227" t="str">
        <f>+J50</f>
        <v>Helsæd 1</v>
      </c>
      <c r="K63" s="227" t="str">
        <f>+K50</f>
        <v>Ærteens</v>
      </c>
      <c r="L63" s="228" t="s">
        <v>11</v>
      </c>
    </row>
    <row r="64" spans="2:12" ht="12.75" customHeight="1" x14ac:dyDescent="0.25">
      <c r="B64" s="236">
        <v>2016</v>
      </c>
      <c r="C64" s="31"/>
      <c r="D64" s="31"/>
      <c r="E64" s="31"/>
      <c r="F64" s="31"/>
      <c r="G64" s="246"/>
      <c r="H64" s="130"/>
      <c r="I64" s="236">
        <v>2016</v>
      </c>
      <c r="J64" s="31"/>
      <c r="K64" s="31"/>
      <c r="L64" s="317"/>
    </row>
    <row r="65" spans="2:12" ht="12.75" customHeight="1" x14ac:dyDescent="0.25">
      <c r="B65" s="236">
        <v>2017</v>
      </c>
      <c r="C65" s="13"/>
      <c r="D65" s="13"/>
      <c r="E65" s="13"/>
      <c r="F65" s="13"/>
      <c r="G65" s="239"/>
      <c r="H65" s="130"/>
      <c r="I65" s="236">
        <v>2017</v>
      </c>
      <c r="J65" s="24"/>
      <c r="K65" s="24"/>
      <c r="L65" s="229"/>
    </row>
    <row r="66" spans="2:12" ht="12.75" customHeight="1" thickBot="1" x14ac:dyDescent="0.35">
      <c r="B66" s="240" t="s">
        <v>93</v>
      </c>
      <c r="C66" s="13"/>
      <c r="D66" s="13"/>
      <c r="E66" s="13"/>
      <c r="F66" s="13"/>
      <c r="G66" s="239"/>
      <c r="H66" s="130"/>
      <c r="I66" s="240" t="s">
        <v>93</v>
      </c>
      <c r="J66" s="24"/>
      <c r="K66" s="24"/>
      <c r="L66" s="229"/>
    </row>
    <row r="67" spans="2:12" ht="13" thickBot="1" x14ac:dyDescent="0.3">
      <c r="H67" s="188"/>
    </row>
    <row r="68" spans="2:12" ht="13.5" thickBot="1" x14ac:dyDescent="0.35">
      <c r="B68" s="20" t="s">
        <v>9</v>
      </c>
      <c r="C68" s="27" t="s">
        <v>1</v>
      </c>
      <c r="D68" s="27" t="s">
        <v>2</v>
      </c>
      <c r="E68" s="27" t="s">
        <v>3</v>
      </c>
      <c r="F68" s="27" t="s">
        <v>4</v>
      </c>
      <c r="G68" s="28" t="s">
        <v>5</v>
      </c>
      <c r="H68" s="203"/>
      <c r="I68" s="227"/>
      <c r="J68" s="27" t="str">
        <f>+J50</f>
        <v>Helsæd 1</v>
      </c>
      <c r="K68" s="27" t="str">
        <f>+K50</f>
        <v>Ærteens</v>
      </c>
      <c r="L68" s="228" t="s">
        <v>11</v>
      </c>
    </row>
    <row r="69" spans="2:12" s="18" customFormat="1" hidden="1" x14ac:dyDescent="0.25">
      <c r="B69" s="236">
        <v>2014</v>
      </c>
      <c r="C69" s="31"/>
      <c r="D69" s="31"/>
      <c r="E69" s="31"/>
      <c r="F69" s="31"/>
      <c r="G69" s="246"/>
      <c r="H69" s="130"/>
      <c r="I69" s="236"/>
    </row>
    <row r="70" spans="2:12" s="18" customFormat="1" x14ac:dyDescent="0.25">
      <c r="B70" s="236">
        <v>2015</v>
      </c>
      <c r="C70" s="13"/>
      <c r="D70" s="13"/>
      <c r="E70" s="13"/>
      <c r="F70" s="13"/>
      <c r="G70" s="239"/>
      <c r="H70" s="130"/>
      <c r="I70" s="324"/>
      <c r="J70" s="315" t="s">
        <v>86</v>
      </c>
      <c r="K70" s="315" t="s">
        <v>86</v>
      </c>
      <c r="L70" s="316" t="s">
        <v>75</v>
      </c>
    </row>
    <row r="71" spans="2:12" x14ac:dyDescent="0.25">
      <c r="B71" s="238">
        <v>2016</v>
      </c>
      <c r="C71" s="13"/>
      <c r="D71" s="13"/>
      <c r="E71" s="13"/>
      <c r="F71" s="13"/>
      <c r="G71" s="239"/>
      <c r="H71" s="130"/>
      <c r="I71" s="236">
        <v>2015</v>
      </c>
      <c r="J71" s="12"/>
      <c r="K71" s="12"/>
      <c r="L71" s="12"/>
    </row>
    <row r="72" spans="2:12" x14ac:dyDescent="0.25">
      <c r="B72" s="238">
        <v>2017</v>
      </c>
      <c r="C72" s="13"/>
      <c r="D72" s="13"/>
      <c r="E72" s="13"/>
      <c r="F72" s="13"/>
      <c r="G72" s="239"/>
      <c r="H72" s="130"/>
      <c r="I72" s="238">
        <v>2016</v>
      </c>
      <c r="J72" s="13"/>
      <c r="K72" s="13"/>
      <c r="L72" s="229"/>
    </row>
    <row r="73" spans="2:12" hidden="1" x14ac:dyDescent="0.25">
      <c r="B73" s="238">
        <v>2016</v>
      </c>
      <c r="C73" s="13"/>
      <c r="D73" s="13"/>
      <c r="E73" s="13"/>
      <c r="F73" s="13"/>
      <c r="G73" s="239"/>
      <c r="H73" s="130"/>
      <c r="I73" s="238">
        <v>2017</v>
      </c>
      <c r="J73" s="13"/>
      <c r="K73" s="13"/>
      <c r="L73" s="229"/>
    </row>
    <row r="74" spans="2:12" hidden="1" x14ac:dyDescent="0.25">
      <c r="B74" s="238">
        <v>2017</v>
      </c>
      <c r="C74" s="13"/>
      <c r="D74" s="13"/>
      <c r="E74" s="13"/>
      <c r="F74" s="13"/>
      <c r="G74" s="239"/>
      <c r="H74" s="130"/>
      <c r="I74" s="238">
        <v>2016</v>
      </c>
      <c r="J74" s="13"/>
      <c r="K74" s="13"/>
      <c r="L74" s="229"/>
    </row>
    <row r="75" spans="2:12" hidden="1" x14ac:dyDescent="0.25">
      <c r="B75" s="238">
        <v>2018</v>
      </c>
      <c r="C75" s="13"/>
      <c r="D75" s="13"/>
      <c r="E75" s="13"/>
      <c r="F75" s="13"/>
      <c r="G75" s="239"/>
      <c r="H75" s="130"/>
      <c r="I75" s="238">
        <v>2017</v>
      </c>
      <c r="J75" s="13"/>
      <c r="K75" s="13"/>
      <c r="L75" s="229"/>
    </row>
    <row r="76" spans="2:12" hidden="1" x14ac:dyDescent="0.25">
      <c r="B76" s="238">
        <v>2019</v>
      </c>
      <c r="C76" s="13"/>
      <c r="D76" s="13"/>
      <c r="E76" s="13"/>
      <c r="F76" s="13"/>
      <c r="G76" s="239"/>
      <c r="H76" s="130"/>
      <c r="I76" s="238">
        <v>2018</v>
      </c>
      <c r="J76" s="13"/>
      <c r="K76" s="13"/>
      <c r="L76" s="229"/>
    </row>
    <row r="77" spans="2:12" hidden="1" x14ac:dyDescent="0.25">
      <c r="B77" s="238">
        <v>2020</v>
      </c>
      <c r="C77" s="249"/>
      <c r="D77" s="13"/>
      <c r="E77" s="13"/>
      <c r="F77" s="13"/>
      <c r="G77" s="239"/>
      <c r="H77" s="130"/>
      <c r="I77" s="238">
        <v>2019</v>
      </c>
      <c r="J77" s="13"/>
      <c r="K77" s="13"/>
      <c r="L77" s="229"/>
    </row>
    <row r="78" spans="2:12" ht="13.5" thickBot="1" x14ac:dyDescent="0.35">
      <c r="B78" s="240" t="s">
        <v>93</v>
      </c>
      <c r="C78" s="230"/>
      <c r="D78" s="230"/>
      <c r="E78" s="230"/>
      <c r="F78" s="230"/>
      <c r="G78" s="230"/>
      <c r="H78" s="132"/>
      <c r="I78" s="238">
        <v>2017</v>
      </c>
      <c r="J78" s="13"/>
      <c r="K78" s="13"/>
      <c r="L78" s="229"/>
    </row>
    <row r="79" spans="2:12" ht="13.5" thickBot="1" x14ac:dyDescent="0.35">
      <c r="B79" s="312" t="s">
        <v>85</v>
      </c>
      <c r="C79" s="313"/>
      <c r="D79" s="313"/>
      <c r="E79" s="313"/>
      <c r="F79" s="313"/>
      <c r="G79" s="314"/>
      <c r="I79" s="240" t="s">
        <v>93</v>
      </c>
      <c r="J79" s="230"/>
      <c r="K79" s="230"/>
      <c r="L79" s="248"/>
    </row>
    <row r="80" spans="2:12" ht="13.5" thickBot="1" x14ac:dyDescent="0.35">
      <c r="B80" s="325"/>
      <c r="C80" s="44"/>
      <c r="D80" s="44"/>
      <c r="E80" s="44"/>
      <c r="F80" s="44"/>
      <c r="G80" s="44"/>
      <c r="I80" s="347"/>
      <c r="J80" s="54"/>
      <c r="K80" s="54"/>
      <c r="L80" s="132"/>
    </row>
    <row r="81" spans="2:12" ht="13.5" thickBot="1" x14ac:dyDescent="0.35">
      <c r="B81" s="344" t="s">
        <v>104</v>
      </c>
      <c r="C81" s="345" t="s">
        <v>1</v>
      </c>
      <c r="D81" s="345" t="s">
        <v>2</v>
      </c>
      <c r="E81" s="345" t="s">
        <v>3</v>
      </c>
      <c r="F81" s="345" t="s">
        <v>4</v>
      </c>
      <c r="G81" s="346" t="s">
        <v>5</v>
      </c>
      <c r="I81" s="347"/>
      <c r="J81" s="54"/>
      <c r="K81" s="54"/>
      <c r="L81" s="132"/>
    </row>
    <row r="82" spans="2:12" ht="13" x14ac:dyDescent="0.3">
      <c r="B82" s="339">
        <v>2015</v>
      </c>
      <c r="C82" s="338"/>
      <c r="D82" s="338"/>
      <c r="E82" s="338"/>
      <c r="F82" s="338"/>
      <c r="G82" s="340"/>
      <c r="I82" s="347"/>
      <c r="J82" s="54"/>
      <c r="K82" s="54"/>
      <c r="L82" s="132"/>
    </row>
    <row r="83" spans="2:12" ht="13" x14ac:dyDescent="0.3">
      <c r="B83" s="339">
        <v>2016</v>
      </c>
      <c r="C83" s="338"/>
      <c r="D83" s="338"/>
      <c r="E83" s="338"/>
      <c r="F83" s="338"/>
      <c r="G83" s="340"/>
      <c r="I83" s="347"/>
      <c r="J83" s="54"/>
      <c r="K83" s="54"/>
      <c r="L83" s="132"/>
    </row>
    <row r="84" spans="2:12" ht="13" x14ac:dyDescent="0.3">
      <c r="B84" s="339">
        <v>2017</v>
      </c>
      <c r="C84" s="338"/>
      <c r="D84" s="338"/>
      <c r="E84" s="338"/>
      <c r="F84" s="338"/>
      <c r="G84" s="340"/>
      <c r="I84" s="347"/>
      <c r="J84" s="54"/>
      <c r="K84" s="54"/>
      <c r="L84" s="132"/>
    </row>
    <row r="85" spans="2:12" ht="13.5" thickBot="1" x14ac:dyDescent="0.35">
      <c r="B85" s="341" t="s">
        <v>93</v>
      </c>
      <c r="C85" s="342"/>
      <c r="D85" s="342"/>
      <c r="E85" s="342"/>
      <c r="F85" s="342"/>
      <c r="G85" s="343"/>
      <c r="I85" s="347"/>
      <c r="J85" s="54"/>
      <c r="K85" s="54"/>
      <c r="L85" s="132"/>
    </row>
    <row r="86" spans="2:12" ht="13" x14ac:dyDescent="0.3">
      <c r="B86" s="325"/>
      <c r="C86" s="44"/>
      <c r="D86" s="44"/>
      <c r="E86" s="44"/>
      <c r="F86" s="44"/>
      <c r="G86" s="44"/>
      <c r="I86" s="347"/>
      <c r="J86" s="54"/>
      <c r="K86" s="54"/>
      <c r="L86" s="132"/>
    </row>
    <row r="87" spans="2:12" x14ac:dyDescent="0.25"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</row>
    <row r="88" spans="2:12" x14ac:dyDescent="0.25"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</row>
    <row r="89" spans="2:12" s="18" customFormat="1" x14ac:dyDescent="0.25"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</row>
    <row r="90" spans="2:12" s="18" customFormat="1" x14ac:dyDescent="0.25"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</row>
    <row r="91" spans="2:12" x14ac:dyDescent="0.25"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</row>
    <row r="92" spans="2:12" hidden="1" x14ac:dyDescent="0.25">
      <c r="B92" s="286"/>
      <c r="C92" s="287"/>
      <c r="D92" s="287"/>
      <c r="E92" s="287"/>
      <c r="F92" s="287"/>
      <c r="G92" s="288"/>
      <c r="H92" s="289"/>
      <c r="I92" s="290"/>
      <c r="J92" s="287"/>
      <c r="K92" s="287"/>
      <c r="L92" s="281"/>
    </row>
    <row r="93" spans="2:12" x14ac:dyDescent="0.25">
      <c r="B93" s="281"/>
      <c r="C93" s="281"/>
      <c r="D93" s="281"/>
      <c r="E93" s="281"/>
      <c r="F93" s="281"/>
      <c r="G93" s="281"/>
      <c r="H93" s="291"/>
      <c r="I93" s="281"/>
      <c r="J93" s="281"/>
      <c r="K93" s="281"/>
      <c r="L93" s="281"/>
    </row>
    <row r="94" spans="2:12" x14ac:dyDescent="0.25"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</row>
    <row r="95" spans="2:12" x14ac:dyDescent="0.25"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</row>
    <row r="96" spans="2:12" x14ac:dyDescent="0.25"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</row>
    <row r="97" spans="2:12" s="18" customFormat="1" x14ac:dyDescent="0.25"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</row>
    <row r="98" spans="2:12" s="18" customFormat="1" x14ac:dyDescent="0.25"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</row>
    <row r="99" spans="2:12" x14ac:dyDescent="0.25"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</row>
    <row r="100" spans="2:12" hidden="1" x14ac:dyDescent="0.25">
      <c r="B100" s="286"/>
      <c r="C100" s="287"/>
      <c r="D100" s="287"/>
      <c r="E100" s="287"/>
      <c r="F100" s="287"/>
      <c r="G100" s="288"/>
      <c r="H100" s="289"/>
      <c r="I100" s="290"/>
      <c r="J100" s="287"/>
      <c r="K100" s="287"/>
      <c r="L100" s="281"/>
    </row>
    <row r="101" spans="2:12" ht="14.5" x14ac:dyDescent="0.35">
      <c r="B101" s="284"/>
      <c r="C101" s="284"/>
      <c r="D101" s="284"/>
      <c r="E101" s="284"/>
      <c r="F101" s="284"/>
      <c r="G101" s="284"/>
      <c r="H101" s="292"/>
      <c r="I101" s="284"/>
      <c r="J101" s="284"/>
      <c r="K101" s="284"/>
      <c r="L101" s="284"/>
    </row>
    <row r="102" spans="2:12" ht="14.5" x14ac:dyDescent="0.35">
      <c r="B102" s="231"/>
      <c r="C102" s="231"/>
      <c r="D102" s="231"/>
      <c r="E102" s="231"/>
      <c r="F102" s="231"/>
      <c r="G102" s="231"/>
      <c r="H102" s="232"/>
      <c r="I102" s="231"/>
      <c r="J102" s="231"/>
      <c r="K102" s="231"/>
      <c r="L102" s="231"/>
    </row>
    <row r="103" spans="2:12" ht="14.5" x14ac:dyDescent="0.35">
      <c r="B103" s="231"/>
      <c r="C103" s="231"/>
      <c r="D103" s="231"/>
      <c r="E103" s="231"/>
      <c r="F103" s="231"/>
      <c r="G103" s="231"/>
      <c r="H103" s="232"/>
      <c r="I103" s="231"/>
      <c r="J103" s="231"/>
      <c r="K103" s="231"/>
      <c r="L103" s="231"/>
    </row>
    <row r="104" spans="2:12" ht="14.5" x14ac:dyDescent="0.35">
      <c r="B104" s="231"/>
      <c r="C104" s="231"/>
      <c r="D104" s="231"/>
      <c r="E104" s="231"/>
      <c r="F104" s="231"/>
      <c r="G104" s="231"/>
      <c r="H104" s="232"/>
      <c r="I104" s="231"/>
      <c r="J104" s="231"/>
      <c r="K104" s="231"/>
      <c r="L104" s="231"/>
    </row>
    <row r="105" spans="2:12" ht="14.5" x14ac:dyDescent="0.35">
      <c r="B105" s="231"/>
      <c r="C105" s="231"/>
      <c r="D105" s="231"/>
      <c r="E105" s="231"/>
      <c r="F105" s="231"/>
      <c r="G105" s="231"/>
      <c r="H105" s="232"/>
      <c r="I105" s="231"/>
      <c r="J105" s="231"/>
      <c r="K105" s="231"/>
      <c r="L105" s="231"/>
    </row>
    <row r="106" spans="2:12" ht="14.5" x14ac:dyDescent="0.35">
      <c r="B106" s="231"/>
      <c r="C106" s="231"/>
      <c r="D106" s="231"/>
      <c r="E106" s="231"/>
      <c r="F106" s="231"/>
      <c r="G106" s="231"/>
      <c r="H106" s="232"/>
      <c r="I106" s="231"/>
      <c r="J106" s="231"/>
      <c r="K106" s="231"/>
      <c r="L106" s="231"/>
    </row>
    <row r="107" spans="2:12" ht="14.5" x14ac:dyDescent="0.35">
      <c r="B107" s="231"/>
      <c r="C107" s="231"/>
      <c r="D107" s="231"/>
      <c r="E107" s="231"/>
      <c r="F107" s="231"/>
      <c r="G107" s="231"/>
      <c r="H107" s="232"/>
      <c r="I107" s="231"/>
      <c r="J107" s="231"/>
      <c r="K107" s="231"/>
      <c r="L107" s="231"/>
    </row>
    <row r="108" spans="2:12" ht="14.5" x14ac:dyDescent="0.35">
      <c r="B108" s="231"/>
      <c r="C108" s="231"/>
      <c r="D108" s="231"/>
      <c r="E108" s="231"/>
      <c r="F108" s="231"/>
      <c r="G108" s="231"/>
      <c r="H108" s="232"/>
      <c r="I108" s="231"/>
      <c r="J108" s="231"/>
      <c r="K108" s="231"/>
      <c r="L108" s="231"/>
    </row>
    <row r="109" spans="2:12" ht="14.5" x14ac:dyDescent="0.35">
      <c r="B109" s="231"/>
      <c r="C109" s="231"/>
      <c r="D109" s="231"/>
      <c r="E109" s="231"/>
      <c r="F109" s="231"/>
      <c r="G109" s="231"/>
      <c r="H109" s="232"/>
      <c r="I109" s="231"/>
      <c r="J109" s="231"/>
      <c r="K109" s="231"/>
      <c r="L109" s="231"/>
    </row>
    <row r="110" spans="2:12" ht="14.5" x14ac:dyDescent="0.35">
      <c r="B110" s="231"/>
      <c r="C110" s="231"/>
      <c r="D110" s="231"/>
      <c r="E110" s="231"/>
      <c r="F110" s="231"/>
      <c r="G110" s="231"/>
      <c r="H110" s="232"/>
      <c r="I110" s="231"/>
      <c r="J110" s="231"/>
      <c r="K110" s="231"/>
      <c r="L110" s="231"/>
    </row>
    <row r="111" spans="2:12" ht="14.5" x14ac:dyDescent="0.35">
      <c r="B111" s="231"/>
      <c r="C111" s="231"/>
      <c r="D111" s="231"/>
      <c r="E111" s="231"/>
      <c r="F111" s="231"/>
      <c r="G111" s="231"/>
      <c r="H111" s="232"/>
      <c r="I111" s="231"/>
      <c r="J111" s="231"/>
      <c r="K111" s="231"/>
      <c r="L111" s="231"/>
    </row>
    <row r="112" spans="2:12" ht="14.5" x14ac:dyDescent="0.35">
      <c r="B112" s="231"/>
      <c r="C112" s="231"/>
      <c r="D112" s="231"/>
      <c r="E112" s="231"/>
      <c r="F112" s="231"/>
      <c r="G112" s="231"/>
      <c r="H112" s="232"/>
      <c r="I112" s="231"/>
      <c r="J112" s="231"/>
      <c r="K112" s="231"/>
      <c r="L112" s="231"/>
    </row>
    <row r="113" spans="2:12" ht="14.5" x14ac:dyDescent="0.35">
      <c r="B113"/>
      <c r="C113"/>
      <c r="D113"/>
      <c r="E113"/>
      <c r="F113"/>
      <c r="G113"/>
      <c r="H113" s="232"/>
      <c r="I113"/>
      <c r="J113"/>
      <c r="K113"/>
      <c r="L113"/>
    </row>
  </sheetData>
  <mergeCells count="2">
    <mergeCell ref="C47:G47"/>
    <mergeCell ref="J47:L47"/>
  </mergeCells>
  <pageMargins left="0.51181102362204722" right="0.11811023622047245" top="0.55118110236220474" bottom="0.15748031496062992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>
    <tabColor rgb="FF00B050"/>
    <pageSetUpPr fitToPage="1"/>
  </sheetPr>
  <dimension ref="B1:W133"/>
  <sheetViews>
    <sheetView view="pageBreakPreview" topLeftCell="B1" zoomScale="90" zoomScaleNormal="100" zoomScaleSheetLayoutView="90" workbookViewId="0">
      <selection activeCell="G19" sqref="G19"/>
    </sheetView>
  </sheetViews>
  <sheetFormatPr defaultRowHeight="12.5" x14ac:dyDescent="0.25"/>
  <cols>
    <col min="1" max="1" width="2.1796875" style="3" customWidth="1"/>
    <col min="2" max="3" width="9.7265625" style="3" customWidth="1"/>
    <col min="4" max="4" width="9.54296875" style="3" bestFit="1" customWidth="1"/>
    <col min="5" max="5" width="9.453125" style="3" customWidth="1"/>
    <col min="6" max="6" width="10.1796875" style="3" customWidth="1"/>
    <col min="7" max="7" width="8.81640625" style="3" customWidth="1"/>
    <col min="8" max="8" width="9.7265625" style="3" customWidth="1"/>
    <col min="9" max="9" width="8.81640625" style="3" customWidth="1"/>
    <col min="10" max="10" width="11.453125" style="3" customWidth="1"/>
    <col min="11" max="11" width="12.54296875" style="3" bestFit="1" customWidth="1"/>
    <col min="12" max="15" width="5.7265625" style="3" customWidth="1"/>
    <col min="16" max="16" width="12.81640625" style="3" bestFit="1" customWidth="1"/>
    <col min="17" max="17" width="11.1796875" style="3" customWidth="1"/>
    <col min="18" max="18" width="11" style="3" customWidth="1"/>
    <col min="19" max="19" width="13.453125" style="3" customWidth="1"/>
    <col min="20" max="259" width="9.1796875" style="3"/>
    <col min="260" max="260" width="5.1796875" style="3" customWidth="1"/>
    <col min="261" max="261" width="14.54296875" style="3" customWidth="1"/>
    <col min="262" max="262" width="9.1796875" style="3"/>
    <col min="263" max="263" width="9.54296875" style="3" bestFit="1" customWidth="1"/>
    <col min="264" max="264" width="8.1796875" style="3" customWidth="1"/>
    <col min="265" max="265" width="6.54296875" style="3" customWidth="1"/>
    <col min="266" max="266" width="7.26953125" style="3" customWidth="1"/>
    <col min="267" max="267" width="9.7265625" style="3" customWidth="1"/>
    <col min="268" max="268" width="8.453125" style="3" customWidth="1"/>
    <col min="269" max="269" width="11.453125" style="3" customWidth="1"/>
    <col min="270" max="270" width="7.81640625" style="3" customWidth="1"/>
    <col min="271" max="271" width="6.1796875" style="3" customWidth="1"/>
    <col min="272" max="272" width="5" style="3" customWidth="1"/>
    <col min="273" max="273" width="11.1796875" style="3" customWidth="1"/>
    <col min="274" max="274" width="11" style="3" customWidth="1"/>
    <col min="275" max="275" width="13.453125" style="3" customWidth="1"/>
    <col min="276" max="515" width="9.1796875" style="3"/>
    <col min="516" max="516" width="5.1796875" style="3" customWidth="1"/>
    <col min="517" max="517" width="14.54296875" style="3" customWidth="1"/>
    <col min="518" max="518" width="9.1796875" style="3"/>
    <col min="519" max="519" width="9.54296875" style="3" bestFit="1" customWidth="1"/>
    <col min="520" max="520" width="8.1796875" style="3" customWidth="1"/>
    <col min="521" max="521" width="6.54296875" style="3" customWidth="1"/>
    <col min="522" max="522" width="7.26953125" style="3" customWidth="1"/>
    <col min="523" max="523" width="9.7265625" style="3" customWidth="1"/>
    <col min="524" max="524" width="8.453125" style="3" customWidth="1"/>
    <col min="525" max="525" width="11.453125" style="3" customWidth="1"/>
    <col min="526" max="526" width="7.81640625" style="3" customWidth="1"/>
    <col min="527" max="527" width="6.1796875" style="3" customWidth="1"/>
    <col min="528" max="528" width="5" style="3" customWidth="1"/>
    <col min="529" max="529" width="11.1796875" style="3" customWidth="1"/>
    <col min="530" max="530" width="11" style="3" customWidth="1"/>
    <col min="531" max="531" width="13.453125" style="3" customWidth="1"/>
    <col min="532" max="771" width="9.1796875" style="3"/>
    <col min="772" max="772" width="5.1796875" style="3" customWidth="1"/>
    <col min="773" max="773" width="14.54296875" style="3" customWidth="1"/>
    <col min="774" max="774" width="9.1796875" style="3"/>
    <col min="775" max="775" width="9.54296875" style="3" bestFit="1" customWidth="1"/>
    <col min="776" max="776" width="8.1796875" style="3" customWidth="1"/>
    <col min="777" max="777" width="6.54296875" style="3" customWidth="1"/>
    <col min="778" max="778" width="7.26953125" style="3" customWidth="1"/>
    <col min="779" max="779" width="9.7265625" style="3" customWidth="1"/>
    <col min="780" max="780" width="8.453125" style="3" customWidth="1"/>
    <col min="781" max="781" width="11.453125" style="3" customWidth="1"/>
    <col min="782" max="782" width="7.81640625" style="3" customWidth="1"/>
    <col min="783" max="783" width="6.1796875" style="3" customWidth="1"/>
    <col min="784" max="784" width="5" style="3" customWidth="1"/>
    <col min="785" max="785" width="11.1796875" style="3" customWidth="1"/>
    <col min="786" max="786" width="11" style="3" customWidth="1"/>
    <col min="787" max="787" width="13.453125" style="3" customWidth="1"/>
    <col min="788" max="1027" width="9.1796875" style="3"/>
    <col min="1028" max="1028" width="5.1796875" style="3" customWidth="1"/>
    <col min="1029" max="1029" width="14.54296875" style="3" customWidth="1"/>
    <col min="1030" max="1030" width="9.1796875" style="3"/>
    <col min="1031" max="1031" width="9.54296875" style="3" bestFit="1" customWidth="1"/>
    <col min="1032" max="1032" width="8.1796875" style="3" customWidth="1"/>
    <col min="1033" max="1033" width="6.54296875" style="3" customWidth="1"/>
    <col min="1034" max="1034" width="7.26953125" style="3" customWidth="1"/>
    <col min="1035" max="1035" width="9.7265625" style="3" customWidth="1"/>
    <col min="1036" max="1036" width="8.453125" style="3" customWidth="1"/>
    <col min="1037" max="1037" width="11.453125" style="3" customWidth="1"/>
    <col min="1038" max="1038" width="7.81640625" style="3" customWidth="1"/>
    <col min="1039" max="1039" width="6.1796875" style="3" customWidth="1"/>
    <col min="1040" max="1040" width="5" style="3" customWidth="1"/>
    <col min="1041" max="1041" width="11.1796875" style="3" customWidth="1"/>
    <col min="1042" max="1042" width="11" style="3" customWidth="1"/>
    <col min="1043" max="1043" width="13.453125" style="3" customWidth="1"/>
    <col min="1044" max="1283" width="9.1796875" style="3"/>
    <col min="1284" max="1284" width="5.1796875" style="3" customWidth="1"/>
    <col min="1285" max="1285" width="14.54296875" style="3" customWidth="1"/>
    <col min="1286" max="1286" width="9.1796875" style="3"/>
    <col min="1287" max="1287" width="9.54296875" style="3" bestFit="1" customWidth="1"/>
    <col min="1288" max="1288" width="8.1796875" style="3" customWidth="1"/>
    <col min="1289" max="1289" width="6.54296875" style="3" customWidth="1"/>
    <col min="1290" max="1290" width="7.26953125" style="3" customWidth="1"/>
    <col min="1291" max="1291" width="9.7265625" style="3" customWidth="1"/>
    <col min="1292" max="1292" width="8.453125" style="3" customWidth="1"/>
    <col min="1293" max="1293" width="11.453125" style="3" customWidth="1"/>
    <col min="1294" max="1294" width="7.81640625" style="3" customWidth="1"/>
    <col min="1295" max="1295" width="6.1796875" style="3" customWidth="1"/>
    <col min="1296" max="1296" width="5" style="3" customWidth="1"/>
    <col min="1297" max="1297" width="11.1796875" style="3" customWidth="1"/>
    <col min="1298" max="1298" width="11" style="3" customWidth="1"/>
    <col min="1299" max="1299" width="13.453125" style="3" customWidth="1"/>
    <col min="1300" max="1539" width="9.1796875" style="3"/>
    <col min="1540" max="1540" width="5.1796875" style="3" customWidth="1"/>
    <col min="1541" max="1541" width="14.54296875" style="3" customWidth="1"/>
    <col min="1542" max="1542" width="9.1796875" style="3"/>
    <col min="1543" max="1543" width="9.54296875" style="3" bestFit="1" customWidth="1"/>
    <col min="1544" max="1544" width="8.1796875" style="3" customWidth="1"/>
    <col min="1545" max="1545" width="6.54296875" style="3" customWidth="1"/>
    <col min="1546" max="1546" width="7.26953125" style="3" customWidth="1"/>
    <col min="1547" max="1547" width="9.7265625" style="3" customWidth="1"/>
    <col min="1548" max="1548" width="8.453125" style="3" customWidth="1"/>
    <col min="1549" max="1549" width="11.453125" style="3" customWidth="1"/>
    <col min="1550" max="1550" width="7.81640625" style="3" customWidth="1"/>
    <col min="1551" max="1551" width="6.1796875" style="3" customWidth="1"/>
    <col min="1552" max="1552" width="5" style="3" customWidth="1"/>
    <col min="1553" max="1553" width="11.1796875" style="3" customWidth="1"/>
    <col min="1554" max="1554" width="11" style="3" customWidth="1"/>
    <col min="1555" max="1555" width="13.453125" style="3" customWidth="1"/>
    <col min="1556" max="1795" width="9.1796875" style="3"/>
    <col min="1796" max="1796" width="5.1796875" style="3" customWidth="1"/>
    <col min="1797" max="1797" width="14.54296875" style="3" customWidth="1"/>
    <col min="1798" max="1798" width="9.1796875" style="3"/>
    <col min="1799" max="1799" width="9.54296875" style="3" bestFit="1" customWidth="1"/>
    <col min="1800" max="1800" width="8.1796875" style="3" customWidth="1"/>
    <col min="1801" max="1801" width="6.54296875" style="3" customWidth="1"/>
    <col min="1802" max="1802" width="7.26953125" style="3" customWidth="1"/>
    <col min="1803" max="1803" width="9.7265625" style="3" customWidth="1"/>
    <col min="1804" max="1804" width="8.453125" style="3" customWidth="1"/>
    <col min="1805" max="1805" width="11.453125" style="3" customWidth="1"/>
    <col min="1806" max="1806" width="7.81640625" style="3" customWidth="1"/>
    <col min="1807" max="1807" width="6.1796875" style="3" customWidth="1"/>
    <col min="1808" max="1808" width="5" style="3" customWidth="1"/>
    <col min="1809" max="1809" width="11.1796875" style="3" customWidth="1"/>
    <col min="1810" max="1810" width="11" style="3" customWidth="1"/>
    <col min="1811" max="1811" width="13.453125" style="3" customWidth="1"/>
    <col min="1812" max="2051" width="9.1796875" style="3"/>
    <col min="2052" max="2052" width="5.1796875" style="3" customWidth="1"/>
    <col min="2053" max="2053" width="14.54296875" style="3" customWidth="1"/>
    <col min="2054" max="2054" width="9.1796875" style="3"/>
    <col min="2055" max="2055" width="9.54296875" style="3" bestFit="1" customWidth="1"/>
    <col min="2056" max="2056" width="8.1796875" style="3" customWidth="1"/>
    <col min="2057" max="2057" width="6.54296875" style="3" customWidth="1"/>
    <col min="2058" max="2058" width="7.26953125" style="3" customWidth="1"/>
    <col min="2059" max="2059" width="9.7265625" style="3" customWidth="1"/>
    <col min="2060" max="2060" width="8.453125" style="3" customWidth="1"/>
    <col min="2061" max="2061" width="11.453125" style="3" customWidth="1"/>
    <col min="2062" max="2062" width="7.81640625" style="3" customWidth="1"/>
    <col min="2063" max="2063" width="6.1796875" style="3" customWidth="1"/>
    <col min="2064" max="2064" width="5" style="3" customWidth="1"/>
    <col min="2065" max="2065" width="11.1796875" style="3" customWidth="1"/>
    <col min="2066" max="2066" width="11" style="3" customWidth="1"/>
    <col min="2067" max="2067" width="13.453125" style="3" customWidth="1"/>
    <col min="2068" max="2307" width="9.1796875" style="3"/>
    <col min="2308" max="2308" width="5.1796875" style="3" customWidth="1"/>
    <col min="2309" max="2309" width="14.54296875" style="3" customWidth="1"/>
    <col min="2310" max="2310" width="9.1796875" style="3"/>
    <col min="2311" max="2311" width="9.54296875" style="3" bestFit="1" customWidth="1"/>
    <col min="2312" max="2312" width="8.1796875" style="3" customWidth="1"/>
    <col min="2313" max="2313" width="6.54296875" style="3" customWidth="1"/>
    <col min="2314" max="2314" width="7.26953125" style="3" customWidth="1"/>
    <col min="2315" max="2315" width="9.7265625" style="3" customWidth="1"/>
    <col min="2316" max="2316" width="8.453125" style="3" customWidth="1"/>
    <col min="2317" max="2317" width="11.453125" style="3" customWidth="1"/>
    <col min="2318" max="2318" width="7.81640625" style="3" customWidth="1"/>
    <col min="2319" max="2319" width="6.1796875" style="3" customWidth="1"/>
    <col min="2320" max="2320" width="5" style="3" customWidth="1"/>
    <col min="2321" max="2321" width="11.1796875" style="3" customWidth="1"/>
    <col min="2322" max="2322" width="11" style="3" customWidth="1"/>
    <col min="2323" max="2323" width="13.453125" style="3" customWidth="1"/>
    <col min="2324" max="2563" width="9.1796875" style="3"/>
    <col min="2564" max="2564" width="5.1796875" style="3" customWidth="1"/>
    <col min="2565" max="2565" width="14.54296875" style="3" customWidth="1"/>
    <col min="2566" max="2566" width="9.1796875" style="3"/>
    <col min="2567" max="2567" width="9.54296875" style="3" bestFit="1" customWidth="1"/>
    <col min="2568" max="2568" width="8.1796875" style="3" customWidth="1"/>
    <col min="2569" max="2569" width="6.54296875" style="3" customWidth="1"/>
    <col min="2570" max="2570" width="7.26953125" style="3" customWidth="1"/>
    <col min="2571" max="2571" width="9.7265625" style="3" customWidth="1"/>
    <col min="2572" max="2572" width="8.453125" style="3" customWidth="1"/>
    <col min="2573" max="2573" width="11.453125" style="3" customWidth="1"/>
    <col min="2574" max="2574" width="7.81640625" style="3" customWidth="1"/>
    <col min="2575" max="2575" width="6.1796875" style="3" customWidth="1"/>
    <col min="2576" max="2576" width="5" style="3" customWidth="1"/>
    <col min="2577" max="2577" width="11.1796875" style="3" customWidth="1"/>
    <col min="2578" max="2578" width="11" style="3" customWidth="1"/>
    <col min="2579" max="2579" width="13.453125" style="3" customWidth="1"/>
    <col min="2580" max="2819" width="9.1796875" style="3"/>
    <col min="2820" max="2820" width="5.1796875" style="3" customWidth="1"/>
    <col min="2821" max="2821" width="14.54296875" style="3" customWidth="1"/>
    <col min="2822" max="2822" width="9.1796875" style="3"/>
    <col min="2823" max="2823" width="9.54296875" style="3" bestFit="1" customWidth="1"/>
    <col min="2824" max="2824" width="8.1796875" style="3" customWidth="1"/>
    <col min="2825" max="2825" width="6.54296875" style="3" customWidth="1"/>
    <col min="2826" max="2826" width="7.26953125" style="3" customWidth="1"/>
    <col min="2827" max="2827" width="9.7265625" style="3" customWidth="1"/>
    <col min="2828" max="2828" width="8.453125" style="3" customWidth="1"/>
    <col min="2829" max="2829" width="11.453125" style="3" customWidth="1"/>
    <col min="2830" max="2830" width="7.81640625" style="3" customWidth="1"/>
    <col min="2831" max="2831" width="6.1796875" style="3" customWidth="1"/>
    <col min="2832" max="2832" width="5" style="3" customWidth="1"/>
    <col min="2833" max="2833" width="11.1796875" style="3" customWidth="1"/>
    <col min="2834" max="2834" width="11" style="3" customWidth="1"/>
    <col min="2835" max="2835" width="13.453125" style="3" customWidth="1"/>
    <col min="2836" max="3075" width="9.1796875" style="3"/>
    <col min="3076" max="3076" width="5.1796875" style="3" customWidth="1"/>
    <col min="3077" max="3077" width="14.54296875" style="3" customWidth="1"/>
    <col min="3078" max="3078" width="9.1796875" style="3"/>
    <col min="3079" max="3079" width="9.54296875" style="3" bestFit="1" customWidth="1"/>
    <col min="3080" max="3080" width="8.1796875" style="3" customWidth="1"/>
    <col min="3081" max="3081" width="6.54296875" style="3" customWidth="1"/>
    <col min="3082" max="3082" width="7.26953125" style="3" customWidth="1"/>
    <col min="3083" max="3083" width="9.7265625" style="3" customWidth="1"/>
    <col min="3084" max="3084" width="8.453125" style="3" customWidth="1"/>
    <col min="3085" max="3085" width="11.453125" style="3" customWidth="1"/>
    <col min="3086" max="3086" width="7.81640625" style="3" customWidth="1"/>
    <col min="3087" max="3087" width="6.1796875" style="3" customWidth="1"/>
    <col min="3088" max="3088" width="5" style="3" customWidth="1"/>
    <col min="3089" max="3089" width="11.1796875" style="3" customWidth="1"/>
    <col min="3090" max="3090" width="11" style="3" customWidth="1"/>
    <col min="3091" max="3091" width="13.453125" style="3" customWidth="1"/>
    <col min="3092" max="3331" width="9.1796875" style="3"/>
    <col min="3332" max="3332" width="5.1796875" style="3" customWidth="1"/>
    <col min="3333" max="3333" width="14.54296875" style="3" customWidth="1"/>
    <col min="3334" max="3334" width="9.1796875" style="3"/>
    <col min="3335" max="3335" width="9.54296875" style="3" bestFit="1" customWidth="1"/>
    <col min="3336" max="3336" width="8.1796875" style="3" customWidth="1"/>
    <col min="3337" max="3337" width="6.54296875" style="3" customWidth="1"/>
    <col min="3338" max="3338" width="7.26953125" style="3" customWidth="1"/>
    <col min="3339" max="3339" width="9.7265625" style="3" customWidth="1"/>
    <col min="3340" max="3340" width="8.453125" style="3" customWidth="1"/>
    <col min="3341" max="3341" width="11.453125" style="3" customWidth="1"/>
    <col min="3342" max="3342" width="7.81640625" style="3" customWidth="1"/>
    <col min="3343" max="3343" width="6.1796875" style="3" customWidth="1"/>
    <col min="3344" max="3344" width="5" style="3" customWidth="1"/>
    <col min="3345" max="3345" width="11.1796875" style="3" customWidth="1"/>
    <col min="3346" max="3346" width="11" style="3" customWidth="1"/>
    <col min="3347" max="3347" width="13.453125" style="3" customWidth="1"/>
    <col min="3348" max="3587" width="9.1796875" style="3"/>
    <col min="3588" max="3588" width="5.1796875" style="3" customWidth="1"/>
    <col min="3589" max="3589" width="14.54296875" style="3" customWidth="1"/>
    <col min="3590" max="3590" width="9.1796875" style="3"/>
    <col min="3591" max="3591" width="9.54296875" style="3" bestFit="1" customWidth="1"/>
    <col min="3592" max="3592" width="8.1796875" style="3" customWidth="1"/>
    <col min="3593" max="3593" width="6.54296875" style="3" customWidth="1"/>
    <col min="3594" max="3594" width="7.26953125" style="3" customWidth="1"/>
    <col min="3595" max="3595" width="9.7265625" style="3" customWidth="1"/>
    <col min="3596" max="3596" width="8.453125" style="3" customWidth="1"/>
    <col min="3597" max="3597" width="11.453125" style="3" customWidth="1"/>
    <col min="3598" max="3598" width="7.81640625" style="3" customWidth="1"/>
    <col min="3599" max="3599" width="6.1796875" style="3" customWidth="1"/>
    <col min="3600" max="3600" width="5" style="3" customWidth="1"/>
    <col min="3601" max="3601" width="11.1796875" style="3" customWidth="1"/>
    <col min="3602" max="3602" width="11" style="3" customWidth="1"/>
    <col min="3603" max="3603" width="13.453125" style="3" customWidth="1"/>
    <col min="3604" max="3843" width="9.1796875" style="3"/>
    <col min="3844" max="3844" width="5.1796875" style="3" customWidth="1"/>
    <col min="3845" max="3845" width="14.54296875" style="3" customWidth="1"/>
    <col min="3846" max="3846" width="9.1796875" style="3"/>
    <col min="3847" max="3847" width="9.54296875" style="3" bestFit="1" customWidth="1"/>
    <col min="3848" max="3848" width="8.1796875" style="3" customWidth="1"/>
    <col min="3849" max="3849" width="6.54296875" style="3" customWidth="1"/>
    <col min="3850" max="3850" width="7.26953125" style="3" customWidth="1"/>
    <col min="3851" max="3851" width="9.7265625" style="3" customWidth="1"/>
    <col min="3852" max="3852" width="8.453125" style="3" customWidth="1"/>
    <col min="3853" max="3853" width="11.453125" style="3" customWidth="1"/>
    <col min="3854" max="3854" width="7.81640625" style="3" customWidth="1"/>
    <col min="3855" max="3855" width="6.1796875" style="3" customWidth="1"/>
    <col min="3856" max="3856" width="5" style="3" customWidth="1"/>
    <col min="3857" max="3857" width="11.1796875" style="3" customWidth="1"/>
    <col min="3858" max="3858" width="11" style="3" customWidth="1"/>
    <col min="3859" max="3859" width="13.453125" style="3" customWidth="1"/>
    <col min="3860" max="4099" width="9.1796875" style="3"/>
    <col min="4100" max="4100" width="5.1796875" style="3" customWidth="1"/>
    <col min="4101" max="4101" width="14.54296875" style="3" customWidth="1"/>
    <col min="4102" max="4102" width="9.1796875" style="3"/>
    <col min="4103" max="4103" width="9.54296875" style="3" bestFit="1" customWidth="1"/>
    <col min="4104" max="4104" width="8.1796875" style="3" customWidth="1"/>
    <col min="4105" max="4105" width="6.54296875" style="3" customWidth="1"/>
    <col min="4106" max="4106" width="7.26953125" style="3" customWidth="1"/>
    <col min="4107" max="4107" width="9.7265625" style="3" customWidth="1"/>
    <col min="4108" max="4108" width="8.453125" style="3" customWidth="1"/>
    <col min="4109" max="4109" width="11.453125" style="3" customWidth="1"/>
    <col min="4110" max="4110" width="7.81640625" style="3" customWidth="1"/>
    <col min="4111" max="4111" width="6.1796875" style="3" customWidth="1"/>
    <col min="4112" max="4112" width="5" style="3" customWidth="1"/>
    <col min="4113" max="4113" width="11.1796875" style="3" customWidth="1"/>
    <col min="4114" max="4114" width="11" style="3" customWidth="1"/>
    <col min="4115" max="4115" width="13.453125" style="3" customWidth="1"/>
    <col min="4116" max="4355" width="9.1796875" style="3"/>
    <col min="4356" max="4356" width="5.1796875" style="3" customWidth="1"/>
    <col min="4357" max="4357" width="14.54296875" style="3" customWidth="1"/>
    <col min="4358" max="4358" width="9.1796875" style="3"/>
    <col min="4359" max="4359" width="9.54296875" style="3" bestFit="1" customWidth="1"/>
    <col min="4360" max="4360" width="8.1796875" style="3" customWidth="1"/>
    <col min="4361" max="4361" width="6.54296875" style="3" customWidth="1"/>
    <col min="4362" max="4362" width="7.26953125" style="3" customWidth="1"/>
    <col min="4363" max="4363" width="9.7265625" style="3" customWidth="1"/>
    <col min="4364" max="4364" width="8.453125" style="3" customWidth="1"/>
    <col min="4365" max="4365" width="11.453125" style="3" customWidth="1"/>
    <col min="4366" max="4366" width="7.81640625" style="3" customWidth="1"/>
    <col min="4367" max="4367" width="6.1796875" style="3" customWidth="1"/>
    <col min="4368" max="4368" width="5" style="3" customWidth="1"/>
    <col min="4369" max="4369" width="11.1796875" style="3" customWidth="1"/>
    <col min="4370" max="4370" width="11" style="3" customWidth="1"/>
    <col min="4371" max="4371" width="13.453125" style="3" customWidth="1"/>
    <col min="4372" max="4611" width="9.1796875" style="3"/>
    <col min="4612" max="4612" width="5.1796875" style="3" customWidth="1"/>
    <col min="4613" max="4613" width="14.54296875" style="3" customWidth="1"/>
    <col min="4614" max="4614" width="9.1796875" style="3"/>
    <col min="4615" max="4615" width="9.54296875" style="3" bestFit="1" customWidth="1"/>
    <col min="4616" max="4616" width="8.1796875" style="3" customWidth="1"/>
    <col min="4617" max="4617" width="6.54296875" style="3" customWidth="1"/>
    <col min="4618" max="4618" width="7.26953125" style="3" customWidth="1"/>
    <col min="4619" max="4619" width="9.7265625" style="3" customWidth="1"/>
    <col min="4620" max="4620" width="8.453125" style="3" customWidth="1"/>
    <col min="4621" max="4621" width="11.453125" style="3" customWidth="1"/>
    <col min="4622" max="4622" width="7.81640625" style="3" customWidth="1"/>
    <col min="4623" max="4623" width="6.1796875" style="3" customWidth="1"/>
    <col min="4624" max="4624" width="5" style="3" customWidth="1"/>
    <col min="4625" max="4625" width="11.1796875" style="3" customWidth="1"/>
    <col min="4626" max="4626" width="11" style="3" customWidth="1"/>
    <col min="4627" max="4627" width="13.453125" style="3" customWidth="1"/>
    <col min="4628" max="4867" width="9.1796875" style="3"/>
    <col min="4868" max="4868" width="5.1796875" style="3" customWidth="1"/>
    <col min="4869" max="4869" width="14.54296875" style="3" customWidth="1"/>
    <col min="4870" max="4870" width="9.1796875" style="3"/>
    <col min="4871" max="4871" width="9.54296875" style="3" bestFit="1" customWidth="1"/>
    <col min="4872" max="4872" width="8.1796875" style="3" customWidth="1"/>
    <col min="4873" max="4873" width="6.54296875" style="3" customWidth="1"/>
    <col min="4874" max="4874" width="7.26953125" style="3" customWidth="1"/>
    <col min="4875" max="4875" width="9.7265625" style="3" customWidth="1"/>
    <col min="4876" max="4876" width="8.453125" style="3" customWidth="1"/>
    <col min="4877" max="4877" width="11.453125" style="3" customWidth="1"/>
    <col min="4878" max="4878" width="7.81640625" style="3" customWidth="1"/>
    <col min="4879" max="4879" width="6.1796875" style="3" customWidth="1"/>
    <col min="4880" max="4880" width="5" style="3" customWidth="1"/>
    <col min="4881" max="4881" width="11.1796875" style="3" customWidth="1"/>
    <col min="4882" max="4882" width="11" style="3" customWidth="1"/>
    <col min="4883" max="4883" width="13.453125" style="3" customWidth="1"/>
    <col min="4884" max="5123" width="9.1796875" style="3"/>
    <col min="5124" max="5124" width="5.1796875" style="3" customWidth="1"/>
    <col min="5125" max="5125" width="14.54296875" style="3" customWidth="1"/>
    <col min="5126" max="5126" width="9.1796875" style="3"/>
    <col min="5127" max="5127" width="9.54296875" style="3" bestFit="1" customWidth="1"/>
    <col min="5128" max="5128" width="8.1796875" style="3" customWidth="1"/>
    <col min="5129" max="5129" width="6.54296875" style="3" customWidth="1"/>
    <col min="5130" max="5130" width="7.26953125" style="3" customWidth="1"/>
    <col min="5131" max="5131" width="9.7265625" style="3" customWidth="1"/>
    <col min="5132" max="5132" width="8.453125" style="3" customWidth="1"/>
    <col min="5133" max="5133" width="11.453125" style="3" customWidth="1"/>
    <col min="5134" max="5134" width="7.81640625" style="3" customWidth="1"/>
    <col min="5135" max="5135" width="6.1796875" style="3" customWidth="1"/>
    <col min="5136" max="5136" width="5" style="3" customWidth="1"/>
    <col min="5137" max="5137" width="11.1796875" style="3" customWidth="1"/>
    <col min="5138" max="5138" width="11" style="3" customWidth="1"/>
    <col min="5139" max="5139" width="13.453125" style="3" customWidth="1"/>
    <col min="5140" max="5379" width="9.1796875" style="3"/>
    <col min="5380" max="5380" width="5.1796875" style="3" customWidth="1"/>
    <col min="5381" max="5381" width="14.54296875" style="3" customWidth="1"/>
    <col min="5382" max="5382" width="9.1796875" style="3"/>
    <col min="5383" max="5383" width="9.54296875" style="3" bestFit="1" customWidth="1"/>
    <col min="5384" max="5384" width="8.1796875" style="3" customWidth="1"/>
    <col min="5385" max="5385" width="6.54296875" style="3" customWidth="1"/>
    <col min="5386" max="5386" width="7.26953125" style="3" customWidth="1"/>
    <col min="5387" max="5387" width="9.7265625" style="3" customWidth="1"/>
    <col min="5388" max="5388" width="8.453125" style="3" customWidth="1"/>
    <col min="5389" max="5389" width="11.453125" style="3" customWidth="1"/>
    <col min="5390" max="5390" width="7.81640625" style="3" customWidth="1"/>
    <col min="5391" max="5391" width="6.1796875" style="3" customWidth="1"/>
    <col min="5392" max="5392" width="5" style="3" customWidth="1"/>
    <col min="5393" max="5393" width="11.1796875" style="3" customWidth="1"/>
    <col min="5394" max="5394" width="11" style="3" customWidth="1"/>
    <col min="5395" max="5395" width="13.453125" style="3" customWidth="1"/>
    <col min="5396" max="5635" width="9.1796875" style="3"/>
    <col min="5636" max="5636" width="5.1796875" style="3" customWidth="1"/>
    <col min="5637" max="5637" width="14.54296875" style="3" customWidth="1"/>
    <col min="5638" max="5638" width="9.1796875" style="3"/>
    <col min="5639" max="5639" width="9.54296875" style="3" bestFit="1" customWidth="1"/>
    <col min="5640" max="5640" width="8.1796875" style="3" customWidth="1"/>
    <col min="5641" max="5641" width="6.54296875" style="3" customWidth="1"/>
    <col min="5642" max="5642" width="7.26953125" style="3" customWidth="1"/>
    <col min="5643" max="5643" width="9.7265625" style="3" customWidth="1"/>
    <col min="5644" max="5644" width="8.453125" style="3" customWidth="1"/>
    <col min="5645" max="5645" width="11.453125" style="3" customWidth="1"/>
    <col min="5646" max="5646" width="7.81640625" style="3" customWidth="1"/>
    <col min="5647" max="5647" width="6.1796875" style="3" customWidth="1"/>
    <col min="5648" max="5648" width="5" style="3" customWidth="1"/>
    <col min="5649" max="5649" width="11.1796875" style="3" customWidth="1"/>
    <col min="5650" max="5650" width="11" style="3" customWidth="1"/>
    <col min="5651" max="5651" width="13.453125" style="3" customWidth="1"/>
    <col min="5652" max="5891" width="9.1796875" style="3"/>
    <col min="5892" max="5892" width="5.1796875" style="3" customWidth="1"/>
    <col min="5893" max="5893" width="14.54296875" style="3" customWidth="1"/>
    <col min="5894" max="5894" width="9.1796875" style="3"/>
    <col min="5895" max="5895" width="9.54296875" style="3" bestFit="1" customWidth="1"/>
    <col min="5896" max="5896" width="8.1796875" style="3" customWidth="1"/>
    <col min="5897" max="5897" width="6.54296875" style="3" customWidth="1"/>
    <col min="5898" max="5898" width="7.26953125" style="3" customWidth="1"/>
    <col min="5899" max="5899" width="9.7265625" style="3" customWidth="1"/>
    <col min="5900" max="5900" width="8.453125" style="3" customWidth="1"/>
    <col min="5901" max="5901" width="11.453125" style="3" customWidth="1"/>
    <col min="5902" max="5902" width="7.81640625" style="3" customWidth="1"/>
    <col min="5903" max="5903" width="6.1796875" style="3" customWidth="1"/>
    <col min="5904" max="5904" width="5" style="3" customWidth="1"/>
    <col min="5905" max="5905" width="11.1796875" style="3" customWidth="1"/>
    <col min="5906" max="5906" width="11" style="3" customWidth="1"/>
    <col min="5907" max="5907" width="13.453125" style="3" customWidth="1"/>
    <col min="5908" max="6147" width="9.1796875" style="3"/>
    <col min="6148" max="6148" width="5.1796875" style="3" customWidth="1"/>
    <col min="6149" max="6149" width="14.54296875" style="3" customWidth="1"/>
    <col min="6150" max="6150" width="9.1796875" style="3"/>
    <col min="6151" max="6151" width="9.54296875" style="3" bestFit="1" customWidth="1"/>
    <col min="6152" max="6152" width="8.1796875" style="3" customWidth="1"/>
    <col min="6153" max="6153" width="6.54296875" style="3" customWidth="1"/>
    <col min="6154" max="6154" width="7.26953125" style="3" customWidth="1"/>
    <col min="6155" max="6155" width="9.7265625" style="3" customWidth="1"/>
    <col min="6156" max="6156" width="8.453125" style="3" customWidth="1"/>
    <col min="6157" max="6157" width="11.453125" style="3" customWidth="1"/>
    <col min="6158" max="6158" width="7.81640625" style="3" customWidth="1"/>
    <col min="6159" max="6159" width="6.1796875" style="3" customWidth="1"/>
    <col min="6160" max="6160" width="5" style="3" customWidth="1"/>
    <col min="6161" max="6161" width="11.1796875" style="3" customWidth="1"/>
    <col min="6162" max="6162" width="11" style="3" customWidth="1"/>
    <col min="6163" max="6163" width="13.453125" style="3" customWidth="1"/>
    <col min="6164" max="6403" width="9.1796875" style="3"/>
    <col min="6404" max="6404" width="5.1796875" style="3" customWidth="1"/>
    <col min="6405" max="6405" width="14.54296875" style="3" customWidth="1"/>
    <col min="6406" max="6406" width="9.1796875" style="3"/>
    <col min="6407" max="6407" width="9.54296875" style="3" bestFit="1" customWidth="1"/>
    <col min="6408" max="6408" width="8.1796875" style="3" customWidth="1"/>
    <col min="6409" max="6409" width="6.54296875" style="3" customWidth="1"/>
    <col min="6410" max="6410" width="7.26953125" style="3" customWidth="1"/>
    <col min="6411" max="6411" width="9.7265625" style="3" customWidth="1"/>
    <col min="6412" max="6412" width="8.453125" style="3" customWidth="1"/>
    <col min="6413" max="6413" width="11.453125" style="3" customWidth="1"/>
    <col min="6414" max="6414" width="7.81640625" style="3" customWidth="1"/>
    <col min="6415" max="6415" width="6.1796875" style="3" customWidth="1"/>
    <col min="6416" max="6416" width="5" style="3" customWidth="1"/>
    <col min="6417" max="6417" width="11.1796875" style="3" customWidth="1"/>
    <col min="6418" max="6418" width="11" style="3" customWidth="1"/>
    <col min="6419" max="6419" width="13.453125" style="3" customWidth="1"/>
    <col min="6420" max="6659" width="9.1796875" style="3"/>
    <col min="6660" max="6660" width="5.1796875" style="3" customWidth="1"/>
    <col min="6661" max="6661" width="14.54296875" style="3" customWidth="1"/>
    <col min="6662" max="6662" width="9.1796875" style="3"/>
    <col min="6663" max="6663" width="9.54296875" style="3" bestFit="1" customWidth="1"/>
    <col min="6664" max="6664" width="8.1796875" style="3" customWidth="1"/>
    <col min="6665" max="6665" width="6.54296875" style="3" customWidth="1"/>
    <col min="6666" max="6666" width="7.26953125" style="3" customWidth="1"/>
    <col min="6667" max="6667" width="9.7265625" style="3" customWidth="1"/>
    <col min="6668" max="6668" width="8.453125" style="3" customWidth="1"/>
    <col min="6669" max="6669" width="11.453125" style="3" customWidth="1"/>
    <col min="6670" max="6670" width="7.81640625" style="3" customWidth="1"/>
    <col min="6671" max="6671" width="6.1796875" style="3" customWidth="1"/>
    <col min="6672" max="6672" width="5" style="3" customWidth="1"/>
    <col min="6673" max="6673" width="11.1796875" style="3" customWidth="1"/>
    <col min="6674" max="6674" width="11" style="3" customWidth="1"/>
    <col min="6675" max="6675" width="13.453125" style="3" customWidth="1"/>
    <col min="6676" max="6915" width="9.1796875" style="3"/>
    <col min="6916" max="6916" width="5.1796875" style="3" customWidth="1"/>
    <col min="6917" max="6917" width="14.54296875" style="3" customWidth="1"/>
    <col min="6918" max="6918" width="9.1796875" style="3"/>
    <col min="6919" max="6919" width="9.54296875" style="3" bestFit="1" customWidth="1"/>
    <col min="6920" max="6920" width="8.1796875" style="3" customWidth="1"/>
    <col min="6921" max="6921" width="6.54296875" style="3" customWidth="1"/>
    <col min="6922" max="6922" width="7.26953125" style="3" customWidth="1"/>
    <col min="6923" max="6923" width="9.7265625" style="3" customWidth="1"/>
    <col min="6924" max="6924" width="8.453125" style="3" customWidth="1"/>
    <col min="6925" max="6925" width="11.453125" style="3" customWidth="1"/>
    <col min="6926" max="6926" width="7.81640625" style="3" customWidth="1"/>
    <col min="6927" max="6927" width="6.1796875" style="3" customWidth="1"/>
    <col min="6928" max="6928" width="5" style="3" customWidth="1"/>
    <col min="6929" max="6929" width="11.1796875" style="3" customWidth="1"/>
    <col min="6930" max="6930" width="11" style="3" customWidth="1"/>
    <col min="6931" max="6931" width="13.453125" style="3" customWidth="1"/>
    <col min="6932" max="7171" width="9.1796875" style="3"/>
    <col min="7172" max="7172" width="5.1796875" style="3" customWidth="1"/>
    <col min="7173" max="7173" width="14.54296875" style="3" customWidth="1"/>
    <col min="7174" max="7174" width="9.1796875" style="3"/>
    <col min="7175" max="7175" width="9.54296875" style="3" bestFit="1" customWidth="1"/>
    <col min="7176" max="7176" width="8.1796875" style="3" customWidth="1"/>
    <col min="7177" max="7177" width="6.54296875" style="3" customWidth="1"/>
    <col min="7178" max="7178" width="7.26953125" style="3" customWidth="1"/>
    <col min="7179" max="7179" width="9.7265625" style="3" customWidth="1"/>
    <col min="7180" max="7180" width="8.453125" style="3" customWidth="1"/>
    <col min="7181" max="7181" width="11.453125" style="3" customWidth="1"/>
    <col min="7182" max="7182" width="7.81640625" style="3" customWidth="1"/>
    <col min="7183" max="7183" width="6.1796875" style="3" customWidth="1"/>
    <col min="7184" max="7184" width="5" style="3" customWidth="1"/>
    <col min="7185" max="7185" width="11.1796875" style="3" customWidth="1"/>
    <col min="7186" max="7186" width="11" style="3" customWidth="1"/>
    <col min="7187" max="7187" width="13.453125" style="3" customWidth="1"/>
    <col min="7188" max="7427" width="9.1796875" style="3"/>
    <col min="7428" max="7428" width="5.1796875" style="3" customWidth="1"/>
    <col min="7429" max="7429" width="14.54296875" style="3" customWidth="1"/>
    <col min="7430" max="7430" width="9.1796875" style="3"/>
    <col min="7431" max="7431" width="9.54296875" style="3" bestFit="1" customWidth="1"/>
    <col min="7432" max="7432" width="8.1796875" style="3" customWidth="1"/>
    <col min="7433" max="7433" width="6.54296875" style="3" customWidth="1"/>
    <col min="7434" max="7434" width="7.26953125" style="3" customWidth="1"/>
    <col min="7435" max="7435" width="9.7265625" style="3" customWidth="1"/>
    <col min="7436" max="7436" width="8.453125" style="3" customWidth="1"/>
    <col min="7437" max="7437" width="11.453125" style="3" customWidth="1"/>
    <col min="7438" max="7438" width="7.81640625" style="3" customWidth="1"/>
    <col min="7439" max="7439" width="6.1796875" style="3" customWidth="1"/>
    <col min="7440" max="7440" width="5" style="3" customWidth="1"/>
    <col min="7441" max="7441" width="11.1796875" style="3" customWidth="1"/>
    <col min="7442" max="7442" width="11" style="3" customWidth="1"/>
    <col min="7443" max="7443" width="13.453125" style="3" customWidth="1"/>
    <col min="7444" max="7683" width="9.1796875" style="3"/>
    <col min="7684" max="7684" width="5.1796875" style="3" customWidth="1"/>
    <col min="7685" max="7685" width="14.54296875" style="3" customWidth="1"/>
    <col min="7686" max="7686" width="9.1796875" style="3"/>
    <col min="7687" max="7687" width="9.54296875" style="3" bestFit="1" customWidth="1"/>
    <col min="7688" max="7688" width="8.1796875" style="3" customWidth="1"/>
    <col min="7689" max="7689" width="6.54296875" style="3" customWidth="1"/>
    <col min="7690" max="7690" width="7.26953125" style="3" customWidth="1"/>
    <col min="7691" max="7691" width="9.7265625" style="3" customWidth="1"/>
    <col min="7692" max="7692" width="8.453125" style="3" customWidth="1"/>
    <col min="7693" max="7693" width="11.453125" style="3" customWidth="1"/>
    <col min="7694" max="7694" width="7.81640625" style="3" customWidth="1"/>
    <col min="7695" max="7695" width="6.1796875" style="3" customWidth="1"/>
    <col min="7696" max="7696" width="5" style="3" customWidth="1"/>
    <col min="7697" max="7697" width="11.1796875" style="3" customWidth="1"/>
    <col min="7698" max="7698" width="11" style="3" customWidth="1"/>
    <col min="7699" max="7699" width="13.453125" style="3" customWidth="1"/>
    <col min="7700" max="7939" width="9.1796875" style="3"/>
    <col min="7940" max="7940" width="5.1796875" style="3" customWidth="1"/>
    <col min="7941" max="7941" width="14.54296875" style="3" customWidth="1"/>
    <col min="7942" max="7942" width="9.1796875" style="3"/>
    <col min="7943" max="7943" width="9.54296875" style="3" bestFit="1" customWidth="1"/>
    <col min="7944" max="7944" width="8.1796875" style="3" customWidth="1"/>
    <col min="7945" max="7945" width="6.54296875" style="3" customWidth="1"/>
    <col min="7946" max="7946" width="7.26953125" style="3" customWidth="1"/>
    <col min="7947" max="7947" width="9.7265625" style="3" customWidth="1"/>
    <col min="7948" max="7948" width="8.453125" style="3" customWidth="1"/>
    <col min="7949" max="7949" width="11.453125" style="3" customWidth="1"/>
    <col min="7950" max="7950" width="7.81640625" style="3" customWidth="1"/>
    <col min="7951" max="7951" width="6.1796875" style="3" customWidth="1"/>
    <col min="7952" max="7952" width="5" style="3" customWidth="1"/>
    <col min="7953" max="7953" width="11.1796875" style="3" customWidth="1"/>
    <col min="7954" max="7954" width="11" style="3" customWidth="1"/>
    <col min="7955" max="7955" width="13.453125" style="3" customWidth="1"/>
    <col min="7956" max="8195" width="9.1796875" style="3"/>
    <col min="8196" max="8196" width="5.1796875" style="3" customWidth="1"/>
    <col min="8197" max="8197" width="14.54296875" style="3" customWidth="1"/>
    <col min="8198" max="8198" width="9.1796875" style="3"/>
    <col min="8199" max="8199" width="9.54296875" style="3" bestFit="1" customWidth="1"/>
    <col min="8200" max="8200" width="8.1796875" style="3" customWidth="1"/>
    <col min="8201" max="8201" width="6.54296875" style="3" customWidth="1"/>
    <col min="8202" max="8202" width="7.26953125" style="3" customWidth="1"/>
    <col min="8203" max="8203" width="9.7265625" style="3" customWidth="1"/>
    <col min="8204" max="8204" width="8.453125" style="3" customWidth="1"/>
    <col min="8205" max="8205" width="11.453125" style="3" customWidth="1"/>
    <col min="8206" max="8206" width="7.81640625" style="3" customWidth="1"/>
    <col min="8207" max="8207" width="6.1796875" style="3" customWidth="1"/>
    <col min="8208" max="8208" width="5" style="3" customWidth="1"/>
    <col min="8209" max="8209" width="11.1796875" style="3" customWidth="1"/>
    <col min="8210" max="8210" width="11" style="3" customWidth="1"/>
    <col min="8211" max="8211" width="13.453125" style="3" customWidth="1"/>
    <col min="8212" max="8451" width="9.1796875" style="3"/>
    <col min="8452" max="8452" width="5.1796875" style="3" customWidth="1"/>
    <col min="8453" max="8453" width="14.54296875" style="3" customWidth="1"/>
    <col min="8454" max="8454" width="9.1796875" style="3"/>
    <col min="8455" max="8455" width="9.54296875" style="3" bestFit="1" customWidth="1"/>
    <col min="8456" max="8456" width="8.1796875" style="3" customWidth="1"/>
    <col min="8457" max="8457" width="6.54296875" style="3" customWidth="1"/>
    <col min="8458" max="8458" width="7.26953125" style="3" customWidth="1"/>
    <col min="8459" max="8459" width="9.7265625" style="3" customWidth="1"/>
    <col min="8460" max="8460" width="8.453125" style="3" customWidth="1"/>
    <col min="8461" max="8461" width="11.453125" style="3" customWidth="1"/>
    <col min="8462" max="8462" width="7.81640625" style="3" customWidth="1"/>
    <col min="8463" max="8463" width="6.1796875" style="3" customWidth="1"/>
    <col min="8464" max="8464" width="5" style="3" customWidth="1"/>
    <col min="8465" max="8465" width="11.1796875" style="3" customWidth="1"/>
    <col min="8466" max="8466" width="11" style="3" customWidth="1"/>
    <col min="8467" max="8467" width="13.453125" style="3" customWidth="1"/>
    <col min="8468" max="8707" width="9.1796875" style="3"/>
    <col min="8708" max="8708" width="5.1796875" style="3" customWidth="1"/>
    <col min="8709" max="8709" width="14.54296875" style="3" customWidth="1"/>
    <col min="8710" max="8710" width="9.1796875" style="3"/>
    <col min="8711" max="8711" width="9.54296875" style="3" bestFit="1" customWidth="1"/>
    <col min="8712" max="8712" width="8.1796875" style="3" customWidth="1"/>
    <col min="8713" max="8713" width="6.54296875" style="3" customWidth="1"/>
    <col min="8714" max="8714" width="7.26953125" style="3" customWidth="1"/>
    <col min="8715" max="8715" width="9.7265625" style="3" customWidth="1"/>
    <col min="8716" max="8716" width="8.453125" style="3" customWidth="1"/>
    <col min="8717" max="8717" width="11.453125" style="3" customWidth="1"/>
    <col min="8718" max="8718" width="7.81640625" style="3" customWidth="1"/>
    <col min="8719" max="8719" width="6.1796875" style="3" customWidth="1"/>
    <col min="8720" max="8720" width="5" style="3" customWidth="1"/>
    <col min="8721" max="8721" width="11.1796875" style="3" customWidth="1"/>
    <col min="8722" max="8722" width="11" style="3" customWidth="1"/>
    <col min="8723" max="8723" width="13.453125" style="3" customWidth="1"/>
    <col min="8724" max="8963" width="9.1796875" style="3"/>
    <col min="8964" max="8964" width="5.1796875" style="3" customWidth="1"/>
    <col min="8965" max="8965" width="14.54296875" style="3" customWidth="1"/>
    <col min="8966" max="8966" width="9.1796875" style="3"/>
    <col min="8967" max="8967" width="9.54296875" style="3" bestFit="1" customWidth="1"/>
    <col min="8968" max="8968" width="8.1796875" style="3" customWidth="1"/>
    <col min="8969" max="8969" width="6.54296875" style="3" customWidth="1"/>
    <col min="8970" max="8970" width="7.26953125" style="3" customWidth="1"/>
    <col min="8971" max="8971" width="9.7265625" style="3" customWidth="1"/>
    <col min="8972" max="8972" width="8.453125" style="3" customWidth="1"/>
    <col min="8973" max="8973" width="11.453125" style="3" customWidth="1"/>
    <col min="8974" max="8974" width="7.81640625" style="3" customWidth="1"/>
    <col min="8975" max="8975" width="6.1796875" style="3" customWidth="1"/>
    <col min="8976" max="8976" width="5" style="3" customWidth="1"/>
    <col min="8977" max="8977" width="11.1796875" style="3" customWidth="1"/>
    <col min="8978" max="8978" width="11" style="3" customWidth="1"/>
    <col min="8979" max="8979" width="13.453125" style="3" customWidth="1"/>
    <col min="8980" max="9219" width="9.1796875" style="3"/>
    <col min="9220" max="9220" width="5.1796875" style="3" customWidth="1"/>
    <col min="9221" max="9221" width="14.54296875" style="3" customWidth="1"/>
    <col min="9222" max="9222" width="9.1796875" style="3"/>
    <col min="9223" max="9223" width="9.54296875" style="3" bestFit="1" customWidth="1"/>
    <col min="9224" max="9224" width="8.1796875" style="3" customWidth="1"/>
    <col min="9225" max="9225" width="6.54296875" style="3" customWidth="1"/>
    <col min="9226" max="9226" width="7.26953125" style="3" customWidth="1"/>
    <col min="9227" max="9227" width="9.7265625" style="3" customWidth="1"/>
    <col min="9228" max="9228" width="8.453125" style="3" customWidth="1"/>
    <col min="9229" max="9229" width="11.453125" style="3" customWidth="1"/>
    <col min="9230" max="9230" width="7.81640625" style="3" customWidth="1"/>
    <col min="9231" max="9231" width="6.1796875" style="3" customWidth="1"/>
    <col min="9232" max="9232" width="5" style="3" customWidth="1"/>
    <col min="9233" max="9233" width="11.1796875" style="3" customWidth="1"/>
    <col min="9234" max="9234" width="11" style="3" customWidth="1"/>
    <col min="9235" max="9235" width="13.453125" style="3" customWidth="1"/>
    <col min="9236" max="9475" width="9.1796875" style="3"/>
    <col min="9476" max="9476" width="5.1796875" style="3" customWidth="1"/>
    <col min="9477" max="9477" width="14.54296875" style="3" customWidth="1"/>
    <col min="9478" max="9478" width="9.1796875" style="3"/>
    <col min="9479" max="9479" width="9.54296875" style="3" bestFit="1" customWidth="1"/>
    <col min="9480" max="9480" width="8.1796875" style="3" customWidth="1"/>
    <col min="9481" max="9481" width="6.54296875" style="3" customWidth="1"/>
    <col min="9482" max="9482" width="7.26953125" style="3" customWidth="1"/>
    <col min="9483" max="9483" width="9.7265625" style="3" customWidth="1"/>
    <col min="9484" max="9484" width="8.453125" style="3" customWidth="1"/>
    <col min="9485" max="9485" width="11.453125" style="3" customWidth="1"/>
    <col min="9486" max="9486" width="7.81640625" style="3" customWidth="1"/>
    <col min="9487" max="9487" width="6.1796875" style="3" customWidth="1"/>
    <col min="9488" max="9488" width="5" style="3" customWidth="1"/>
    <col min="9489" max="9489" width="11.1796875" style="3" customWidth="1"/>
    <col min="9490" max="9490" width="11" style="3" customWidth="1"/>
    <col min="9491" max="9491" width="13.453125" style="3" customWidth="1"/>
    <col min="9492" max="9731" width="9.1796875" style="3"/>
    <col min="9732" max="9732" width="5.1796875" style="3" customWidth="1"/>
    <col min="9733" max="9733" width="14.54296875" style="3" customWidth="1"/>
    <col min="9734" max="9734" width="9.1796875" style="3"/>
    <col min="9735" max="9735" width="9.54296875" style="3" bestFit="1" customWidth="1"/>
    <col min="9736" max="9736" width="8.1796875" style="3" customWidth="1"/>
    <col min="9737" max="9737" width="6.54296875" style="3" customWidth="1"/>
    <col min="9738" max="9738" width="7.26953125" style="3" customWidth="1"/>
    <col min="9739" max="9739" width="9.7265625" style="3" customWidth="1"/>
    <col min="9740" max="9740" width="8.453125" style="3" customWidth="1"/>
    <col min="9741" max="9741" width="11.453125" style="3" customWidth="1"/>
    <col min="9742" max="9742" width="7.81640625" style="3" customWidth="1"/>
    <col min="9743" max="9743" width="6.1796875" style="3" customWidth="1"/>
    <col min="9744" max="9744" width="5" style="3" customWidth="1"/>
    <col min="9745" max="9745" width="11.1796875" style="3" customWidth="1"/>
    <col min="9746" max="9746" width="11" style="3" customWidth="1"/>
    <col min="9747" max="9747" width="13.453125" style="3" customWidth="1"/>
    <col min="9748" max="9987" width="9.1796875" style="3"/>
    <col min="9988" max="9988" width="5.1796875" style="3" customWidth="1"/>
    <col min="9989" max="9989" width="14.54296875" style="3" customWidth="1"/>
    <col min="9990" max="9990" width="9.1796875" style="3"/>
    <col min="9991" max="9991" width="9.54296875" style="3" bestFit="1" customWidth="1"/>
    <col min="9992" max="9992" width="8.1796875" style="3" customWidth="1"/>
    <col min="9993" max="9993" width="6.54296875" style="3" customWidth="1"/>
    <col min="9994" max="9994" width="7.26953125" style="3" customWidth="1"/>
    <col min="9995" max="9995" width="9.7265625" style="3" customWidth="1"/>
    <col min="9996" max="9996" width="8.453125" style="3" customWidth="1"/>
    <col min="9997" max="9997" width="11.453125" style="3" customWidth="1"/>
    <col min="9998" max="9998" width="7.81640625" style="3" customWidth="1"/>
    <col min="9999" max="9999" width="6.1796875" style="3" customWidth="1"/>
    <col min="10000" max="10000" width="5" style="3" customWidth="1"/>
    <col min="10001" max="10001" width="11.1796875" style="3" customWidth="1"/>
    <col min="10002" max="10002" width="11" style="3" customWidth="1"/>
    <col min="10003" max="10003" width="13.453125" style="3" customWidth="1"/>
    <col min="10004" max="10243" width="9.1796875" style="3"/>
    <col min="10244" max="10244" width="5.1796875" style="3" customWidth="1"/>
    <col min="10245" max="10245" width="14.54296875" style="3" customWidth="1"/>
    <col min="10246" max="10246" width="9.1796875" style="3"/>
    <col min="10247" max="10247" width="9.54296875" style="3" bestFit="1" customWidth="1"/>
    <col min="10248" max="10248" width="8.1796875" style="3" customWidth="1"/>
    <col min="10249" max="10249" width="6.54296875" style="3" customWidth="1"/>
    <col min="10250" max="10250" width="7.26953125" style="3" customWidth="1"/>
    <col min="10251" max="10251" width="9.7265625" style="3" customWidth="1"/>
    <col min="10252" max="10252" width="8.453125" style="3" customWidth="1"/>
    <col min="10253" max="10253" width="11.453125" style="3" customWidth="1"/>
    <col min="10254" max="10254" width="7.81640625" style="3" customWidth="1"/>
    <col min="10255" max="10255" width="6.1796875" style="3" customWidth="1"/>
    <col min="10256" max="10256" width="5" style="3" customWidth="1"/>
    <col min="10257" max="10257" width="11.1796875" style="3" customWidth="1"/>
    <col min="10258" max="10258" width="11" style="3" customWidth="1"/>
    <col min="10259" max="10259" width="13.453125" style="3" customWidth="1"/>
    <col min="10260" max="10499" width="9.1796875" style="3"/>
    <col min="10500" max="10500" width="5.1796875" style="3" customWidth="1"/>
    <col min="10501" max="10501" width="14.54296875" style="3" customWidth="1"/>
    <col min="10502" max="10502" width="9.1796875" style="3"/>
    <col min="10503" max="10503" width="9.54296875" style="3" bestFit="1" customWidth="1"/>
    <col min="10504" max="10504" width="8.1796875" style="3" customWidth="1"/>
    <col min="10505" max="10505" width="6.54296875" style="3" customWidth="1"/>
    <col min="10506" max="10506" width="7.26953125" style="3" customWidth="1"/>
    <col min="10507" max="10507" width="9.7265625" style="3" customWidth="1"/>
    <col min="10508" max="10508" width="8.453125" style="3" customWidth="1"/>
    <col min="10509" max="10509" width="11.453125" style="3" customWidth="1"/>
    <col min="10510" max="10510" width="7.81640625" style="3" customWidth="1"/>
    <col min="10511" max="10511" width="6.1796875" style="3" customWidth="1"/>
    <col min="10512" max="10512" width="5" style="3" customWidth="1"/>
    <col min="10513" max="10513" width="11.1796875" style="3" customWidth="1"/>
    <col min="10514" max="10514" width="11" style="3" customWidth="1"/>
    <col min="10515" max="10515" width="13.453125" style="3" customWidth="1"/>
    <col min="10516" max="10755" width="9.1796875" style="3"/>
    <col min="10756" max="10756" width="5.1796875" style="3" customWidth="1"/>
    <col min="10757" max="10757" width="14.54296875" style="3" customWidth="1"/>
    <col min="10758" max="10758" width="9.1796875" style="3"/>
    <col min="10759" max="10759" width="9.54296875" style="3" bestFit="1" customWidth="1"/>
    <col min="10760" max="10760" width="8.1796875" style="3" customWidth="1"/>
    <col min="10761" max="10761" width="6.54296875" style="3" customWidth="1"/>
    <col min="10762" max="10762" width="7.26953125" style="3" customWidth="1"/>
    <col min="10763" max="10763" width="9.7265625" style="3" customWidth="1"/>
    <col min="10764" max="10764" width="8.453125" style="3" customWidth="1"/>
    <col min="10765" max="10765" width="11.453125" style="3" customWidth="1"/>
    <col min="10766" max="10766" width="7.81640625" style="3" customWidth="1"/>
    <col min="10767" max="10767" width="6.1796875" style="3" customWidth="1"/>
    <col min="10768" max="10768" width="5" style="3" customWidth="1"/>
    <col min="10769" max="10769" width="11.1796875" style="3" customWidth="1"/>
    <col min="10770" max="10770" width="11" style="3" customWidth="1"/>
    <col min="10771" max="10771" width="13.453125" style="3" customWidth="1"/>
    <col min="10772" max="11011" width="9.1796875" style="3"/>
    <col min="11012" max="11012" width="5.1796875" style="3" customWidth="1"/>
    <col min="11013" max="11013" width="14.54296875" style="3" customWidth="1"/>
    <col min="11014" max="11014" width="9.1796875" style="3"/>
    <col min="11015" max="11015" width="9.54296875" style="3" bestFit="1" customWidth="1"/>
    <col min="11016" max="11016" width="8.1796875" style="3" customWidth="1"/>
    <col min="11017" max="11017" width="6.54296875" style="3" customWidth="1"/>
    <col min="11018" max="11018" width="7.26953125" style="3" customWidth="1"/>
    <col min="11019" max="11019" width="9.7265625" style="3" customWidth="1"/>
    <col min="11020" max="11020" width="8.453125" style="3" customWidth="1"/>
    <col min="11021" max="11021" width="11.453125" style="3" customWidth="1"/>
    <col min="11022" max="11022" width="7.81640625" style="3" customWidth="1"/>
    <col min="11023" max="11023" width="6.1796875" style="3" customWidth="1"/>
    <col min="11024" max="11024" width="5" style="3" customWidth="1"/>
    <col min="11025" max="11025" width="11.1796875" style="3" customWidth="1"/>
    <col min="11026" max="11026" width="11" style="3" customWidth="1"/>
    <col min="11027" max="11027" width="13.453125" style="3" customWidth="1"/>
    <col min="11028" max="11267" width="9.1796875" style="3"/>
    <col min="11268" max="11268" width="5.1796875" style="3" customWidth="1"/>
    <col min="11269" max="11269" width="14.54296875" style="3" customWidth="1"/>
    <col min="11270" max="11270" width="9.1796875" style="3"/>
    <col min="11271" max="11271" width="9.54296875" style="3" bestFit="1" customWidth="1"/>
    <col min="11272" max="11272" width="8.1796875" style="3" customWidth="1"/>
    <col min="11273" max="11273" width="6.54296875" style="3" customWidth="1"/>
    <col min="11274" max="11274" width="7.26953125" style="3" customWidth="1"/>
    <col min="11275" max="11275" width="9.7265625" style="3" customWidth="1"/>
    <col min="11276" max="11276" width="8.453125" style="3" customWidth="1"/>
    <col min="11277" max="11277" width="11.453125" style="3" customWidth="1"/>
    <col min="11278" max="11278" width="7.81640625" style="3" customWidth="1"/>
    <col min="11279" max="11279" width="6.1796875" style="3" customWidth="1"/>
    <col min="11280" max="11280" width="5" style="3" customWidth="1"/>
    <col min="11281" max="11281" width="11.1796875" style="3" customWidth="1"/>
    <col min="11282" max="11282" width="11" style="3" customWidth="1"/>
    <col min="11283" max="11283" width="13.453125" style="3" customWidth="1"/>
    <col min="11284" max="11523" width="9.1796875" style="3"/>
    <col min="11524" max="11524" width="5.1796875" style="3" customWidth="1"/>
    <col min="11525" max="11525" width="14.54296875" style="3" customWidth="1"/>
    <col min="11526" max="11526" width="9.1796875" style="3"/>
    <col min="11527" max="11527" width="9.54296875" style="3" bestFit="1" customWidth="1"/>
    <col min="11528" max="11528" width="8.1796875" style="3" customWidth="1"/>
    <col min="11529" max="11529" width="6.54296875" style="3" customWidth="1"/>
    <col min="11530" max="11530" width="7.26953125" style="3" customWidth="1"/>
    <col min="11531" max="11531" width="9.7265625" style="3" customWidth="1"/>
    <col min="11532" max="11532" width="8.453125" style="3" customWidth="1"/>
    <col min="11533" max="11533" width="11.453125" style="3" customWidth="1"/>
    <col min="11534" max="11534" width="7.81640625" style="3" customWidth="1"/>
    <col min="11535" max="11535" width="6.1796875" style="3" customWidth="1"/>
    <col min="11536" max="11536" width="5" style="3" customWidth="1"/>
    <col min="11537" max="11537" width="11.1796875" style="3" customWidth="1"/>
    <col min="11538" max="11538" width="11" style="3" customWidth="1"/>
    <col min="11539" max="11539" width="13.453125" style="3" customWidth="1"/>
    <col min="11540" max="11779" width="9.1796875" style="3"/>
    <col min="11780" max="11780" width="5.1796875" style="3" customWidth="1"/>
    <col min="11781" max="11781" width="14.54296875" style="3" customWidth="1"/>
    <col min="11782" max="11782" width="9.1796875" style="3"/>
    <col min="11783" max="11783" width="9.54296875" style="3" bestFit="1" customWidth="1"/>
    <col min="11784" max="11784" width="8.1796875" style="3" customWidth="1"/>
    <col min="11785" max="11785" width="6.54296875" style="3" customWidth="1"/>
    <col min="11786" max="11786" width="7.26953125" style="3" customWidth="1"/>
    <col min="11787" max="11787" width="9.7265625" style="3" customWidth="1"/>
    <col min="11788" max="11788" width="8.453125" style="3" customWidth="1"/>
    <col min="11789" max="11789" width="11.453125" style="3" customWidth="1"/>
    <col min="11790" max="11790" width="7.81640625" style="3" customWidth="1"/>
    <col min="11791" max="11791" width="6.1796875" style="3" customWidth="1"/>
    <col min="11792" max="11792" width="5" style="3" customWidth="1"/>
    <col min="11793" max="11793" width="11.1796875" style="3" customWidth="1"/>
    <col min="11794" max="11794" width="11" style="3" customWidth="1"/>
    <col min="11795" max="11795" width="13.453125" style="3" customWidth="1"/>
    <col min="11796" max="12035" width="9.1796875" style="3"/>
    <col min="12036" max="12036" width="5.1796875" style="3" customWidth="1"/>
    <col min="12037" max="12037" width="14.54296875" style="3" customWidth="1"/>
    <col min="12038" max="12038" width="9.1796875" style="3"/>
    <col min="12039" max="12039" width="9.54296875" style="3" bestFit="1" customWidth="1"/>
    <col min="12040" max="12040" width="8.1796875" style="3" customWidth="1"/>
    <col min="12041" max="12041" width="6.54296875" style="3" customWidth="1"/>
    <col min="12042" max="12042" width="7.26953125" style="3" customWidth="1"/>
    <col min="12043" max="12043" width="9.7265625" style="3" customWidth="1"/>
    <col min="12044" max="12044" width="8.453125" style="3" customWidth="1"/>
    <col min="12045" max="12045" width="11.453125" style="3" customWidth="1"/>
    <col min="12046" max="12046" width="7.81640625" style="3" customWidth="1"/>
    <col min="12047" max="12047" width="6.1796875" style="3" customWidth="1"/>
    <col min="12048" max="12048" width="5" style="3" customWidth="1"/>
    <col min="12049" max="12049" width="11.1796875" style="3" customWidth="1"/>
    <col min="12050" max="12050" width="11" style="3" customWidth="1"/>
    <col min="12051" max="12051" width="13.453125" style="3" customWidth="1"/>
    <col min="12052" max="12291" width="9.1796875" style="3"/>
    <col min="12292" max="12292" width="5.1796875" style="3" customWidth="1"/>
    <col min="12293" max="12293" width="14.54296875" style="3" customWidth="1"/>
    <col min="12294" max="12294" width="9.1796875" style="3"/>
    <col min="12295" max="12295" width="9.54296875" style="3" bestFit="1" customWidth="1"/>
    <col min="12296" max="12296" width="8.1796875" style="3" customWidth="1"/>
    <col min="12297" max="12297" width="6.54296875" style="3" customWidth="1"/>
    <col min="12298" max="12298" width="7.26953125" style="3" customWidth="1"/>
    <col min="12299" max="12299" width="9.7265625" style="3" customWidth="1"/>
    <col min="12300" max="12300" width="8.453125" style="3" customWidth="1"/>
    <col min="12301" max="12301" width="11.453125" style="3" customWidth="1"/>
    <col min="12302" max="12302" width="7.81640625" style="3" customWidth="1"/>
    <col min="12303" max="12303" width="6.1796875" style="3" customWidth="1"/>
    <col min="12304" max="12304" width="5" style="3" customWidth="1"/>
    <col min="12305" max="12305" width="11.1796875" style="3" customWidth="1"/>
    <col min="12306" max="12306" width="11" style="3" customWidth="1"/>
    <col min="12307" max="12307" width="13.453125" style="3" customWidth="1"/>
    <col min="12308" max="12547" width="9.1796875" style="3"/>
    <col min="12548" max="12548" width="5.1796875" style="3" customWidth="1"/>
    <col min="12549" max="12549" width="14.54296875" style="3" customWidth="1"/>
    <col min="12550" max="12550" width="9.1796875" style="3"/>
    <col min="12551" max="12551" width="9.54296875" style="3" bestFit="1" customWidth="1"/>
    <col min="12552" max="12552" width="8.1796875" style="3" customWidth="1"/>
    <col min="12553" max="12553" width="6.54296875" style="3" customWidth="1"/>
    <col min="12554" max="12554" width="7.26953125" style="3" customWidth="1"/>
    <col min="12555" max="12555" width="9.7265625" style="3" customWidth="1"/>
    <col min="12556" max="12556" width="8.453125" style="3" customWidth="1"/>
    <col min="12557" max="12557" width="11.453125" style="3" customWidth="1"/>
    <col min="12558" max="12558" width="7.81640625" style="3" customWidth="1"/>
    <col min="12559" max="12559" width="6.1796875" style="3" customWidth="1"/>
    <col min="12560" max="12560" width="5" style="3" customWidth="1"/>
    <col min="12561" max="12561" width="11.1796875" style="3" customWidth="1"/>
    <col min="12562" max="12562" width="11" style="3" customWidth="1"/>
    <col min="12563" max="12563" width="13.453125" style="3" customWidth="1"/>
    <col min="12564" max="12803" width="9.1796875" style="3"/>
    <col min="12804" max="12804" width="5.1796875" style="3" customWidth="1"/>
    <col min="12805" max="12805" width="14.54296875" style="3" customWidth="1"/>
    <col min="12806" max="12806" width="9.1796875" style="3"/>
    <col min="12807" max="12807" width="9.54296875" style="3" bestFit="1" customWidth="1"/>
    <col min="12808" max="12808" width="8.1796875" style="3" customWidth="1"/>
    <col min="12809" max="12809" width="6.54296875" style="3" customWidth="1"/>
    <col min="12810" max="12810" width="7.26953125" style="3" customWidth="1"/>
    <col min="12811" max="12811" width="9.7265625" style="3" customWidth="1"/>
    <col min="12812" max="12812" width="8.453125" style="3" customWidth="1"/>
    <col min="12813" max="12813" width="11.453125" style="3" customWidth="1"/>
    <col min="12814" max="12814" width="7.81640625" style="3" customWidth="1"/>
    <col min="12815" max="12815" width="6.1796875" style="3" customWidth="1"/>
    <col min="12816" max="12816" width="5" style="3" customWidth="1"/>
    <col min="12817" max="12817" width="11.1796875" style="3" customWidth="1"/>
    <col min="12818" max="12818" width="11" style="3" customWidth="1"/>
    <col min="12819" max="12819" width="13.453125" style="3" customWidth="1"/>
    <col min="12820" max="13059" width="9.1796875" style="3"/>
    <col min="13060" max="13060" width="5.1796875" style="3" customWidth="1"/>
    <col min="13061" max="13061" width="14.54296875" style="3" customWidth="1"/>
    <col min="13062" max="13062" width="9.1796875" style="3"/>
    <col min="13063" max="13063" width="9.54296875" style="3" bestFit="1" customWidth="1"/>
    <col min="13064" max="13064" width="8.1796875" style="3" customWidth="1"/>
    <col min="13065" max="13065" width="6.54296875" style="3" customWidth="1"/>
    <col min="13066" max="13066" width="7.26953125" style="3" customWidth="1"/>
    <col min="13067" max="13067" width="9.7265625" style="3" customWidth="1"/>
    <col min="13068" max="13068" width="8.453125" style="3" customWidth="1"/>
    <col min="13069" max="13069" width="11.453125" style="3" customWidth="1"/>
    <col min="13070" max="13070" width="7.81640625" style="3" customWidth="1"/>
    <col min="13071" max="13071" width="6.1796875" style="3" customWidth="1"/>
    <col min="13072" max="13072" width="5" style="3" customWidth="1"/>
    <col min="13073" max="13073" width="11.1796875" style="3" customWidth="1"/>
    <col min="13074" max="13074" width="11" style="3" customWidth="1"/>
    <col min="13075" max="13075" width="13.453125" style="3" customWidth="1"/>
    <col min="13076" max="13315" width="9.1796875" style="3"/>
    <col min="13316" max="13316" width="5.1796875" style="3" customWidth="1"/>
    <col min="13317" max="13317" width="14.54296875" style="3" customWidth="1"/>
    <col min="13318" max="13318" width="9.1796875" style="3"/>
    <col min="13319" max="13319" width="9.54296875" style="3" bestFit="1" customWidth="1"/>
    <col min="13320" max="13320" width="8.1796875" style="3" customWidth="1"/>
    <col min="13321" max="13321" width="6.54296875" style="3" customWidth="1"/>
    <col min="13322" max="13322" width="7.26953125" style="3" customWidth="1"/>
    <col min="13323" max="13323" width="9.7265625" style="3" customWidth="1"/>
    <col min="13324" max="13324" width="8.453125" style="3" customWidth="1"/>
    <col min="13325" max="13325" width="11.453125" style="3" customWidth="1"/>
    <col min="13326" max="13326" width="7.81640625" style="3" customWidth="1"/>
    <col min="13327" max="13327" width="6.1796875" style="3" customWidth="1"/>
    <col min="13328" max="13328" width="5" style="3" customWidth="1"/>
    <col min="13329" max="13329" width="11.1796875" style="3" customWidth="1"/>
    <col min="13330" max="13330" width="11" style="3" customWidth="1"/>
    <col min="13331" max="13331" width="13.453125" style="3" customWidth="1"/>
    <col min="13332" max="13571" width="9.1796875" style="3"/>
    <col min="13572" max="13572" width="5.1796875" style="3" customWidth="1"/>
    <col min="13573" max="13573" width="14.54296875" style="3" customWidth="1"/>
    <col min="13574" max="13574" width="9.1796875" style="3"/>
    <col min="13575" max="13575" width="9.54296875" style="3" bestFit="1" customWidth="1"/>
    <col min="13576" max="13576" width="8.1796875" style="3" customWidth="1"/>
    <col min="13577" max="13577" width="6.54296875" style="3" customWidth="1"/>
    <col min="13578" max="13578" width="7.26953125" style="3" customWidth="1"/>
    <col min="13579" max="13579" width="9.7265625" style="3" customWidth="1"/>
    <col min="13580" max="13580" width="8.453125" style="3" customWidth="1"/>
    <col min="13581" max="13581" width="11.453125" style="3" customWidth="1"/>
    <col min="13582" max="13582" width="7.81640625" style="3" customWidth="1"/>
    <col min="13583" max="13583" width="6.1796875" style="3" customWidth="1"/>
    <col min="13584" max="13584" width="5" style="3" customWidth="1"/>
    <col min="13585" max="13585" width="11.1796875" style="3" customWidth="1"/>
    <col min="13586" max="13586" width="11" style="3" customWidth="1"/>
    <col min="13587" max="13587" width="13.453125" style="3" customWidth="1"/>
    <col min="13588" max="13827" width="9.1796875" style="3"/>
    <col min="13828" max="13828" width="5.1796875" style="3" customWidth="1"/>
    <col min="13829" max="13829" width="14.54296875" style="3" customWidth="1"/>
    <col min="13830" max="13830" width="9.1796875" style="3"/>
    <col min="13831" max="13831" width="9.54296875" style="3" bestFit="1" customWidth="1"/>
    <col min="13832" max="13832" width="8.1796875" style="3" customWidth="1"/>
    <col min="13833" max="13833" width="6.54296875" style="3" customWidth="1"/>
    <col min="13834" max="13834" width="7.26953125" style="3" customWidth="1"/>
    <col min="13835" max="13835" width="9.7265625" style="3" customWidth="1"/>
    <col min="13836" max="13836" width="8.453125" style="3" customWidth="1"/>
    <col min="13837" max="13837" width="11.453125" style="3" customWidth="1"/>
    <col min="13838" max="13838" width="7.81640625" style="3" customWidth="1"/>
    <col min="13839" max="13839" width="6.1796875" style="3" customWidth="1"/>
    <col min="13840" max="13840" width="5" style="3" customWidth="1"/>
    <col min="13841" max="13841" width="11.1796875" style="3" customWidth="1"/>
    <col min="13842" max="13842" width="11" style="3" customWidth="1"/>
    <col min="13843" max="13843" width="13.453125" style="3" customWidth="1"/>
    <col min="13844" max="14083" width="9.1796875" style="3"/>
    <col min="14084" max="14084" width="5.1796875" style="3" customWidth="1"/>
    <col min="14085" max="14085" width="14.54296875" style="3" customWidth="1"/>
    <col min="14086" max="14086" width="9.1796875" style="3"/>
    <col min="14087" max="14087" width="9.54296875" style="3" bestFit="1" customWidth="1"/>
    <col min="14088" max="14088" width="8.1796875" style="3" customWidth="1"/>
    <col min="14089" max="14089" width="6.54296875" style="3" customWidth="1"/>
    <col min="14090" max="14090" width="7.26953125" style="3" customWidth="1"/>
    <col min="14091" max="14091" width="9.7265625" style="3" customWidth="1"/>
    <col min="14092" max="14092" width="8.453125" style="3" customWidth="1"/>
    <col min="14093" max="14093" width="11.453125" style="3" customWidth="1"/>
    <col min="14094" max="14094" width="7.81640625" style="3" customWidth="1"/>
    <col min="14095" max="14095" width="6.1796875" style="3" customWidth="1"/>
    <col min="14096" max="14096" width="5" style="3" customWidth="1"/>
    <col min="14097" max="14097" width="11.1796875" style="3" customWidth="1"/>
    <col min="14098" max="14098" width="11" style="3" customWidth="1"/>
    <col min="14099" max="14099" width="13.453125" style="3" customWidth="1"/>
    <col min="14100" max="14339" width="9.1796875" style="3"/>
    <col min="14340" max="14340" width="5.1796875" style="3" customWidth="1"/>
    <col min="14341" max="14341" width="14.54296875" style="3" customWidth="1"/>
    <col min="14342" max="14342" width="9.1796875" style="3"/>
    <col min="14343" max="14343" width="9.54296875" style="3" bestFit="1" customWidth="1"/>
    <col min="14344" max="14344" width="8.1796875" style="3" customWidth="1"/>
    <col min="14345" max="14345" width="6.54296875" style="3" customWidth="1"/>
    <col min="14346" max="14346" width="7.26953125" style="3" customWidth="1"/>
    <col min="14347" max="14347" width="9.7265625" style="3" customWidth="1"/>
    <col min="14348" max="14348" width="8.453125" style="3" customWidth="1"/>
    <col min="14349" max="14349" width="11.453125" style="3" customWidth="1"/>
    <col min="14350" max="14350" width="7.81640625" style="3" customWidth="1"/>
    <col min="14351" max="14351" width="6.1796875" style="3" customWidth="1"/>
    <col min="14352" max="14352" width="5" style="3" customWidth="1"/>
    <col min="14353" max="14353" width="11.1796875" style="3" customWidth="1"/>
    <col min="14354" max="14354" width="11" style="3" customWidth="1"/>
    <col min="14355" max="14355" width="13.453125" style="3" customWidth="1"/>
    <col min="14356" max="14595" width="9.1796875" style="3"/>
    <col min="14596" max="14596" width="5.1796875" style="3" customWidth="1"/>
    <col min="14597" max="14597" width="14.54296875" style="3" customWidth="1"/>
    <col min="14598" max="14598" width="9.1796875" style="3"/>
    <col min="14599" max="14599" width="9.54296875" style="3" bestFit="1" customWidth="1"/>
    <col min="14600" max="14600" width="8.1796875" style="3" customWidth="1"/>
    <col min="14601" max="14601" width="6.54296875" style="3" customWidth="1"/>
    <col min="14602" max="14602" width="7.26953125" style="3" customWidth="1"/>
    <col min="14603" max="14603" width="9.7265625" style="3" customWidth="1"/>
    <col min="14604" max="14604" width="8.453125" style="3" customWidth="1"/>
    <col min="14605" max="14605" width="11.453125" style="3" customWidth="1"/>
    <col min="14606" max="14606" width="7.81640625" style="3" customWidth="1"/>
    <col min="14607" max="14607" width="6.1796875" style="3" customWidth="1"/>
    <col min="14608" max="14608" width="5" style="3" customWidth="1"/>
    <col min="14609" max="14609" width="11.1796875" style="3" customWidth="1"/>
    <col min="14610" max="14610" width="11" style="3" customWidth="1"/>
    <col min="14611" max="14611" width="13.453125" style="3" customWidth="1"/>
    <col min="14612" max="14851" width="9.1796875" style="3"/>
    <col min="14852" max="14852" width="5.1796875" style="3" customWidth="1"/>
    <col min="14853" max="14853" width="14.54296875" style="3" customWidth="1"/>
    <col min="14854" max="14854" width="9.1796875" style="3"/>
    <col min="14855" max="14855" width="9.54296875" style="3" bestFit="1" customWidth="1"/>
    <col min="14856" max="14856" width="8.1796875" style="3" customWidth="1"/>
    <col min="14857" max="14857" width="6.54296875" style="3" customWidth="1"/>
    <col min="14858" max="14858" width="7.26953125" style="3" customWidth="1"/>
    <col min="14859" max="14859" width="9.7265625" style="3" customWidth="1"/>
    <col min="14860" max="14860" width="8.453125" style="3" customWidth="1"/>
    <col min="14861" max="14861" width="11.453125" style="3" customWidth="1"/>
    <col min="14862" max="14862" width="7.81640625" style="3" customWidth="1"/>
    <col min="14863" max="14863" width="6.1796875" style="3" customWidth="1"/>
    <col min="14864" max="14864" width="5" style="3" customWidth="1"/>
    <col min="14865" max="14865" width="11.1796875" style="3" customWidth="1"/>
    <col min="14866" max="14866" width="11" style="3" customWidth="1"/>
    <col min="14867" max="14867" width="13.453125" style="3" customWidth="1"/>
    <col min="14868" max="15107" width="9.1796875" style="3"/>
    <col min="15108" max="15108" width="5.1796875" style="3" customWidth="1"/>
    <col min="15109" max="15109" width="14.54296875" style="3" customWidth="1"/>
    <col min="15110" max="15110" width="9.1796875" style="3"/>
    <col min="15111" max="15111" width="9.54296875" style="3" bestFit="1" customWidth="1"/>
    <col min="15112" max="15112" width="8.1796875" style="3" customWidth="1"/>
    <col min="15113" max="15113" width="6.54296875" style="3" customWidth="1"/>
    <col min="15114" max="15114" width="7.26953125" style="3" customWidth="1"/>
    <col min="15115" max="15115" width="9.7265625" style="3" customWidth="1"/>
    <col min="15116" max="15116" width="8.453125" style="3" customWidth="1"/>
    <col min="15117" max="15117" width="11.453125" style="3" customWidth="1"/>
    <col min="15118" max="15118" width="7.81640625" style="3" customWidth="1"/>
    <col min="15119" max="15119" width="6.1796875" style="3" customWidth="1"/>
    <col min="15120" max="15120" width="5" style="3" customWidth="1"/>
    <col min="15121" max="15121" width="11.1796875" style="3" customWidth="1"/>
    <col min="15122" max="15122" width="11" style="3" customWidth="1"/>
    <col min="15123" max="15123" width="13.453125" style="3" customWidth="1"/>
    <col min="15124" max="15363" width="9.1796875" style="3"/>
    <col min="15364" max="15364" width="5.1796875" style="3" customWidth="1"/>
    <col min="15365" max="15365" width="14.54296875" style="3" customWidth="1"/>
    <col min="15366" max="15366" width="9.1796875" style="3"/>
    <col min="15367" max="15367" width="9.54296875" style="3" bestFit="1" customWidth="1"/>
    <col min="15368" max="15368" width="8.1796875" style="3" customWidth="1"/>
    <col min="15369" max="15369" width="6.54296875" style="3" customWidth="1"/>
    <col min="15370" max="15370" width="7.26953125" style="3" customWidth="1"/>
    <col min="15371" max="15371" width="9.7265625" style="3" customWidth="1"/>
    <col min="15372" max="15372" width="8.453125" style="3" customWidth="1"/>
    <col min="15373" max="15373" width="11.453125" style="3" customWidth="1"/>
    <col min="15374" max="15374" width="7.81640625" style="3" customWidth="1"/>
    <col min="15375" max="15375" width="6.1796875" style="3" customWidth="1"/>
    <col min="15376" max="15376" width="5" style="3" customWidth="1"/>
    <col min="15377" max="15377" width="11.1796875" style="3" customWidth="1"/>
    <col min="15378" max="15378" width="11" style="3" customWidth="1"/>
    <col min="15379" max="15379" width="13.453125" style="3" customWidth="1"/>
    <col min="15380" max="15619" width="9.1796875" style="3"/>
    <col min="15620" max="15620" width="5.1796875" style="3" customWidth="1"/>
    <col min="15621" max="15621" width="14.54296875" style="3" customWidth="1"/>
    <col min="15622" max="15622" width="9.1796875" style="3"/>
    <col min="15623" max="15623" width="9.54296875" style="3" bestFit="1" customWidth="1"/>
    <col min="15624" max="15624" width="8.1796875" style="3" customWidth="1"/>
    <col min="15625" max="15625" width="6.54296875" style="3" customWidth="1"/>
    <col min="15626" max="15626" width="7.26953125" style="3" customWidth="1"/>
    <col min="15627" max="15627" width="9.7265625" style="3" customWidth="1"/>
    <col min="15628" max="15628" width="8.453125" style="3" customWidth="1"/>
    <col min="15629" max="15629" width="11.453125" style="3" customWidth="1"/>
    <col min="15630" max="15630" width="7.81640625" style="3" customWidth="1"/>
    <col min="15631" max="15631" width="6.1796875" style="3" customWidth="1"/>
    <col min="15632" max="15632" width="5" style="3" customWidth="1"/>
    <col min="15633" max="15633" width="11.1796875" style="3" customWidth="1"/>
    <col min="15634" max="15634" width="11" style="3" customWidth="1"/>
    <col min="15635" max="15635" width="13.453125" style="3" customWidth="1"/>
    <col min="15636" max="15875" width="9.1796875" style="3"/>
    <col min="15876" max="15876" width="5.1796875" style="3" customWidth="1"/>
    <col min="15877" max="15877" width="14.54296875" style="3" customWidth="1"/>
    <col min="15878" max="15878" width="9.1796875" style="3"/>
    <col min="15879" max="15879" width="9.54296875" style="3" bestFit="1" customWidth="1"/>
    <col min="15880" max="15880" width="8.1796875" style="3" customWidth="1"/>
    <col min="15881" max="15881" width="6.54296875" style="3" customWidth="1"/>
    <col min="15882" max="15882" width="7.26953125" style="3" customWidth="1"/>
    <col min="15883" max="15883" width="9.7265625" style="3" customWidth="1"/>
    <col min="15884" max="15884" width="8.453125" style="3" customWidth="1"/>
    <col min="15885" max="15885" width="11.453125" style="3" customWidth="1"/>
    <col min="15886" max="15886" width="7.81640625" style="3" customWidth="1"/>
    <col min="15887" max="15887" width="6.1796875" style="3" customWidth="1"/>
    <col min="15888" max="15888" width="5" style="3" customWidth="1"/>
    <col min="15889" max="15889" width="11.1796875" style="3" customWidth="1"/>
    <col min="15890" max="15890" width="11" style="3" customWidth="1"/>
    <col min="15891" max="15891" width="13.453125" style="3" customWidth="1"/>
    <col min="15892" max="16131" width="9.1796875" style="3"/>
    <col min="16132" max="16132" width="5.1796875" style="3" customWidth="1"/>
    <col min="16133" max="16133" width="14.54296875" style="3" customWidth="1"/>
    <col min="16134" max="16134" width="9.1796875" style="3"/>
    <col min="16135" max="16135" width="9.54296875" style="3" bestFit="1" customWidth="1"/>
    <col min="16136" max="16136" width="8.1796875" style="3" customWidth="1"/>
    <col min="16137" max="16137" width="6.54296875" style="3" customWidth="1"/>
    <col min="16138" max="16138" width="7.26953125" style="3" customWidth="1"/>
    <col min="16139" max="16139" width="9.7265625" style="3" customWidth="1"/>
    <col min="16140" max="16140" width="8.453125" style="3" customWidth="1"/>
    <col min="16141" max="16141" width="11.453125" style="3" customWidth="1"/>
    <col min="16142" max="16142" width="7.81640625" style="3" customWidth="1"/>
    <col min="16143" max="16143" width="6.1796875" style="3" customWidth="1"/>
    <col min="16144" max="16144" width="5" style="3" customWidth="1"/>
    <col min="16145" max="16145" width="11.1796875" style="3" customWidth="1"/>
    <col min="16146" max="16146" width="11" style="3" customWidth="1"/>
    <col min="16147" max="16147" width="13.453125" style="3" customWidth="1"/>
    <col min="16148" max="16383" width="9.1796875" style="3"/>
    <col min="16384" max="16384" width="9.1796875" style="3" customWidth="1"/>
  </cols>
  <sheetData>
    <row r="1" spans="2:15" ht="6.65" customHeight="1" x14ac:dyDescent="0.25"/>
    <row r="2" spans="2:15" ht="18" x14ac:dyDescent="0.4">
      <c r="B2" s="280" t="s">
        <v>84</v>
      </c>
      <c r="C2" s="281"/>
      <c r="D2" s="281"/>
      <c r="E2" s="284"/>
      <c r="F2" s="281"/>
      <c r="G2" s="281"/>
      <c r="H2" s="281"/>
      <c r="I2" s="281"/>
      <c r="J2" s="281"/>
      <c r="K2" s="281"/>
      <c r="L2" s="281"/>
      <c r="M2" s="2"/>
      <c r="N2" s="2"/>
      <c r="O2" s="2"/>
    </row>
    <row r="3" spans="2:15" ht="20.5" x14ac:dyDescent="0.45">
      <c r="B3" s="282">
        <f>+'Slættid og aftaler'!B4</f>
        <v>2017</v>
      </c>
      <c r="C3" s="281"/>
      <c r="D3" s="281"/>
      <c r="E3" s="318" t="str">
        <f>+'Slættid og aftaler'!F4</f>
        <v>Mælkemanden</v>
      </c>
      <c r="F3" s="283"/>
      <c r="G3" s="282">
        <v>1234</v>
      </c>
      <c r="H3" s="284"/>
      <c r="I3" s="284"/>
      <c r="J3" s="281"/>
      <c r="K3" s="281"/>
      <c r="L3" s="281"/>
      <c r="M3" s="2"/>
      <c r="N3" s="2"/>
      <c r="O3" s="2"/>
    </row>
    <row r="4" spans="2:15" ht="14.5" x14ac:dyDescent="0.35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1"/>
    </row>
    <row r="5" spans="2:15" ht="13" thickBot="1" x14ac:dyDescent="0.3"/>
    <row r="6" spans="2:15" ht="13.5" thickBot="1" x14ac:dyDescent="0.35">
      <c r="B6" s="20" t="s">
        <v>70</v>
      </c>
      <c r="C6" s="27" t="s">
        <v>71</v>
      </c>
      <c r="D6" s="27" t="s">
        <v>69</v>
      </c>
      <c r="E6" s="27" t="s">
        <v>19</v>
      </c>
      <c r="F6" s="27" t="s">
        <v>20</v>
      </c>
      <c r="G6" s="27" t="s">
        <v>72</v>
      </c>
      <c r="H6" s="27" t="str">
        <f>+'Kvalitet og udbytte'!P16</f>
        <v>Helsæd 1</v>
      </c>
      <c r="I6" s="27" t="str">
        <f>+'Kvalitet og udbytte'!K24</f>
        <v>Ærteens</v>
      </c>
      <c r="J6" s="27" t="str">
        <f>+'Kvalitet og udbytte'!R16</f>
        <v>Majs</v>
      </c>
    </row>
    <row r="7" spans="2:15" x14ac:dyDescent="0.25">
      <c r="B7" s="29"/>
      <c r="C7" s="31"/>
      <c r="D7" s="31"/>
      <c r="E7" s="31"/>
      <c r="F7" s="31"/>
      <c r="G7" s="31"/>
      <c r="H7" s="31"/>
      <c r="I7" s="31"/>
      <c r="J7" s="31"/>
    </row>
    <row r="8" spans="2:15" ht="13" x14ac:dyDescent="0.3">
      <c r="B8" s="219" t="s">
        <v>90</v>
      </c>
      <c r="C8" s="14"/>
      <c r="D8" s="13"/>
      <c r="E8" s="18"/>
      <c r="F8" s="13"/>
      <c r="G8" s="13"/>
      <c r="H8" s="13"/>
      <c r="I8" s="13"/>
      <c r="J8" s="13"/>
    </row>
    <row r="9" spans="2:15" x14ac:dyDescent="0.25">
      <c r="B9" s="10">
        <v>2015</v>
      </c>
      <c r="C9" s="14"/>
      <c r="D9" s="13"/>
      <c r="E9" s="13"/>
      <c r="F9" s="13"/>
      <c r="G9" s="13"/>
      <c r="H9" s="13"/>
      <c r="I9" s="13"/>
      <c r="J9" s="13"/>
    </row>
    <row r="10" spans="2:15" x14ac:dyDescent="0.25">
      <c r="B10" s="326">
        <v>2016</v>
      </c>
      <c r="C10" s="327"/>
      <c r="D10" s="328"/>
      <c r="E10" s="328"/>
      <c r="F10" s="328"/>
      <c r="G10" s="328"/>
      <c r="H10" s="328"/>
      <c r="I10" s="328"/>
      <c r="J10" s="328"/>
    </row>
    <row r="11" spans="2:15" ht="13" thickBot="1" x14ac:dyDescent="0.3">
      <c r="B11" s="32">
        <v>2017</v>
      </c>
      <c r="C11" s="33">
        <v>2.1</v>
      </c>
      <c r="D11" s="34">
        <v>2.7</v>
      </c>
      <c r="E11" s="34">
        <v>2.4</v>
      </c>
      <c r="F11" s="34">
        <v>2.6</v>
      </c>
      <c r="G11" s="34">
        <v>2.9</v>
      </c>
      <c r="H11" s="34">
        <v>1.3</v>
      </c>
      <c r="I11" s="34">
        <v>1.6</v>
      </c>
      <c r="J11" s="34">
        <v>0.79</v>
      </c>
    </row>
    <row r="12" spans="2:15" ht="13" x14ac:dyDescent="0.3">
      <c r="B12" s="220" t="s">
        <v>91</v>
      </c>
      <c r="C12" s="31"/>
      <c r="D12" s="35"/>
      <c r="E12" s="218"/>
      <c r="F12" s="31"/>
      <c r="G12" s="31"/>
      <c r="H12" s="31"/>
      <c r="I12" s="31"/>
      <c r="J12" s="31"/>
    </row>
    <row r="13" spans="2:15" x14ac:dyDescent="0.25">
      <c r="B13" s="14">
        <v>2015</v>
      </c>
      <c r="C13" s="14"/>
      <c r="D13" s="13"/>
      <c r="E13" s="31"/>
      <c r="F13" s="13"/>
      <c r="G13" s="13"/>
      <c r="H13" s="13"/>
      <c r="I13" s="13"/>
      <c r="J13" s="13"/>
    </row>
    <row r="14" spans="2:15" x14ac:dyDescent="0.25">
      <c r="B14" s="327">
        <v>2016</v>
      </c>
      <c r="C14" s="327"/>
      <c r="D14" s="328"/>
      <c r="E14" s="329"/>
      <c r="F14" s="328"/>
      <c r="G14" s="328"/>
      <c r="H14" s="328"/>
      <c r="I14" s="328"/>
      <c r="J14" s="328"/>
    </row>
    <row r="15" spans="2:15" ht="13" thickBot="1" x14ac:dyDescent="0.3">
      <c r="B15" s="33">
        <v>2017</v>
      </c>
      <c r="C15" s="33">
        <v>7.2</v>
      </c>
      <c r="D15" s="34">
        <v>9.6999999999999993</v>
      </c>
      <c r="E15" s="34">
        <v>8.5</v>
      </c>
      <c r="F15" s="34">
        <v>8.6999999999999993</v>
      </c>
      <c r="G15" s="34">
        <v>9</v>
      </c>
      <c r="H15" s="34">
        <v>4</v>
      </c>
      <c r="I15" s="34">
        <v>7.4</v>
      </c>
      <c r="J15" s="34">
        <v>1.5</v>
      </c>
    </row>
    <row r="16" spans="2:15" x14ac:dyDescent="0.25">
      <c r="B16" s="21"/>
      <c r="C16" s="36"/>
      <c r="D16" s="36"/>
      <c r="E16" s="36"/>
      <c r="F16" s="36"/>
      <c r="G16" s="36"/>
      <c r="H16" s="36"/>
      <c r="I16" s="36"/>
      <c r="J16" s="36"/>
    </row>
    <row r="17" spans="2:23" x14ac:dyDescent="0.25">
      <c r="B17" s="21"/>
      <c r="C17" s="14"/>
      <c r="D17" s="36"/>
      <c r="E17" s="36"/>
      <c r="F17" s="36"/>
      <c r="G17" s="36"/>
      <c r="H17" s="36"/>
      <c r="I17" s="36"/>
      <c r="J17" s="36"/>
    </row>
    <row r="18" spans="2:23" ht="13" thickBot="1" x14ac:dyDescent="0.3">
      <c r="B18" s="37"/>
      <c r="C18" s="33"/>
      <c r="D18" s="38"/>
      <c r="E18" s="38"/>
      <c r="F18" s="38"/>
      <c r="G18" s="38"/>
      <c r="H18" s="38"/>
      <c r="I18" s="38"/>
      <c r="J18" s="38"/>
    </row>
    <row r="19" spans="2:23" x14ac:dyDescent="0.25">
      <c r="B19" s="21"/>
      <c r="C19" s="14"/>
      <c r="D19" s="39"/>
      <c r="E19" s="39"/>
      <c r="F19" s="36"/>
      <c r="G19" s="36"/>
      <c r="H19" s="36"/>
      <c r="I19" s="36"/>
      <c r="J19" s="36"/>
    </row>
    <row r="20" spans="2:23" ht="13" thickBot="1" x14ac:dyDescent="0.3">
      <c r="B20" s="40"/>
      <c r="C20" s="33"/>
      <c r="D20" s="41"/>
      <c r="E20" s="41"/>
      <c r="F20" s="42"/>
      <c r="G20" s="42"/>
      <c r="H20" s="42"/>
      <c r="I20" s="42"/>
      <c r="J20" s="42"/>
    </row>
    <row r="21" spans="2:23" x14ac:dyDescent="0.25">
      <c r="B21" s="21"/>
      <c r="C21" s="35"/>
      <c r="D21" s="43"/>
      <c r="E21" s="43"/>
      <c r="F21" s="36"/>
      <c r="G21" s="36"/>
      <c r="H21" s="36"/>
      <c r="I21" s="36"/>
      <c r="J21" s="36"/>
    </row>
    <row r="22" spans="2:23" x14ac:dyDescent="0.25">
      <c r="B22" s="12"/>
      <c r="C22" s="11"/>
      <c r="D22" s="11"/>
      <c r="E22" s="11"/>
      <c r="F22" s="11"/>
      <c r="G22" s="11"/>
      <c r="H22" s="11"/>
      <c r="I22" s="11"/>
      <c r="J22" s="11"/>
    </row>
    <row r="24" spans="2:23" ht="13" thickBot="1" x14ac:dyDescent="0.3"/>
    <row r="25" spans="2:23" ht="13.5" thickBot="1" x14ac:dyDescent="0.35">
      <c r="B25" s="20" t="s">
        <v>77</v>
      </c>
      <c r="C25" s="27"/>
      <c r="D25" s="27"/>
      <c r="E25" s="27"/>
      <c r="F25" s="27"/>
      <c r="G25" s="27"/>
      <c r="H25" s="27"/>
      <c r="I25" s="27"/>
      <c r="J25" s="27"/>
    </row>
    <row r="26" spans="2:23" x14ac:dyDescent="0.25">
      <c r="B26" s="29"/>
      <c r="C26" s="31"/>
      <c r="D26" s="31"/>
      <c r="E26" s="31"/>
      <c r="F26" s="31"/>
      <c r="G26" s="31"/>
      <c r="H26" s="31"/>
      <c r="I26" s="31"/>
      <c r="J26" s="31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</row>
    <row r="27" spans="2:23" x14ac:dyDescent="0.25">
      <c r="B27" s="10"/>
      <c r="C27" s="14"/>
      <c r="D27" s="13"/>
      <c r="E27" s="18"/>
      <c r="F27" s="13"/>
      <c r="G27" s="13"/>
      <c r="H27" s="13"/>
      <c r="I27" s="13"/>
      <c r="J27" s="13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</row>
    <row r="28" spans="2:23" x14ac:dyDescent="0.25">
      <c r="B28" s="10"/>
      <c r="C28" s="14"/>
      <c r="D28" s="13"/>
      <c r="E28" s="13"/>
      <c r="F28" s="13"/>
      <c r="G28" s="13"/>
      <c r="H28" s="13"/>
      <c r="I28" s="13"/>
      <c r="J28" s="13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</row>
    <row r="29" spans="2:23" ht="13" thickBot="1" x14ac:dyDescent="0.3">
      <c r="B29" s="32"/>
      <c r="C29" s="33"/>
      <c r="D29" s="34"/>
      <c r="E29" s="34"/>
      <c r="F29" s="34"/>
      <c r="G29" s="34"/>
      <c r="H29" s="34"/>
      <c r="I29" s="34"/>
      <c r="J29" s="34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2:23" x14ac:dyDescent="0.25">
      <c r="B30" s="35"/>
      <c r="C30" s="31"/>
      <c r="D30" s="35"/>
      <c r="E30" s="218"/>
      <c r="F30" s="31"/>
      <c r="G30" s="31"/>
      <c r="H30" s="31"/>
      <c r="I30" s="31"/>
      <c r="J30" s="31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</row>
    <row r="31" spans="2:23" x14ac:dyDescent="0.25">
      <c r="B31" s="14"/>
      <c r="C31" s="14"/>
      <c r="D31" s="13"/>
      <c r="E31" s="31"/>
      <c r="F31" s="13"/>
      <c r="G31" s="13"/>
      <c r="H31" s="13"/>
      <c r="I31" s="13"/>
      <c r="J31" s="13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</row>
    <row r="32" spans="2:23" ht="13" thickBot="1" x14ac:dyDescent="0.3">
      <c r="B32" s="33"/>
      <c r="C32" s="33"/>
      <c r="D32" s="34"/>
      <c r="E32" s="34"/>
      <c r="F32" s="34"/>
      <c r="G32" s="34"/>
      <c r="H32" s="34"/>
      <c r="I32" s="34"/>
      <c r="J32" s="34"/>
      <c r="K32" s="132"/>
      <c r="L32" s="130"/>
      <c r="M32" s="130"/>
      <c r="N32" s="130"/>
      <c r="O32" s="130"/>
      <c r="P32" s="132"/>
      <c r="Q32" s="132"/>
      <c r="R32" s="132"/>
      <c r="S32" s="132"/>
      <c r="T32" s="132"/>
      <c r="U32" s="188"/>
      <c r="V32" s="188"/>
      <c r="W32" s="188"/>
    </row>
    <row r="33" spans="2:23" x14ac:dyDescent="0.25">
      <c r="B33" s="21"/>
      <c r="C33" s="36"/>
      <c r="D33" s="36"/>
      <c r="E33" s="36"/>
      <c r="F33" s="36"/>
      <c r="G33" s="36"/>
      <c r="H33" s="36"/>
      <c r="I33" s="36"/>
      <c r="J33" s="36"/>
      <c r="K33" s="206"/>
      <c r="L33" s="201"/>
      <c r="M33" s="201"/>
      <c r="N33" s="201"/>
      <c r="O33" s="201"/>
      <c r="P33" s="175"/>
      <c r="Q33" s="132"/>
      <c r="R33" s="132"/>
      <c r="S33" s="207"/>
      <c r="T33" s="204"/>
      <c r="U33" s="188"/>
      <c r="V33" s="188"/>
      <c r="W33" s="188"/>
    </row>
    <row r="34" spans="2:23" ht="13" x14ac:dyDescent="0.3">
      <c r="B34" s="21"/>
      <c r="C34" s="14"/>
      <c r="D34" s="36"/>
      <c r="E34" s="36"/>
      <c r="F34" s="36"/>
      <c r="G34" s="36"/>
      <c r="H34" s="36"/>
      <c r="I34" s="36"/>
      <c r="J34" s="36"/>
      <c r="K34" s="209"/>
      <c r="L34" s="201"/>
      <c r="M34" s="201"/>
      <c r="N34" s="201"/>
      <c r="O34" s="201"/>
      <c r="P34" s="209"/>
      <c r="Q34" s="210"/>
      <c r="R34" s="211"/>
      <c r="S34" s="175"/>
      <c r="T34" s="130"/>
      <c r="U34" s="188"/>
      <c r="V34" s="188"/>
      <c r="W34" s="188"/>
    </row>
    <row r="35" spans="2:23" ht="13.5" thickBot="1" x14ac:dyDescent="0.35">
      <c r="B35" s="37"/>
      <c r="C35" s="33"/>
      <c r="D35" s="38"/>
      <c r="E35" s="38"/>
      <c r="F35" s="38"/>
      <c r="G35" s="38"/>
      <c r="H35" s="38"/>
      <c r="I35" s="38"/>
      <c r="J35" s="38"/>
      <c r="K35" s="209"/>
      <c r="L35" s="175"/>
      <c r="M35" s="175"/>
      <c r="N35" s="175"/>
      <c r="O35" s="175"/>
      <c r="P35" s="209"/>
      <c r="Q35" s="210"/>
      <c r="R35" s="211"/>
      <c r="S35" s="175"/>
      <c r="T35" s="130"/>
      <c r="U35" s="188"/>
      <c r="V35" s="188"/>
      <c r="W35" s="188"/>
    </row>
    <row r="36" spans="2:23" ht="13" x14ac:dyDescent="0.3">
      <c r="B36" s="21"/>
      <c r="C36" s="14"/>
      <c r="D36" s="39"/>
      <c r="E36" s="39"/>
      <c r="F36" s="36"/>
      <c r="G36" s="36"/>
      <c r="H36" s="36"/>
      <c r="I36" s="36"/>
      <c r="J36" s="36"/>
      <c r="K36" s="209"/>
      <c r="L36" s="175"/>
      <c r="M36" s="175"/>
      <c r="N36" s="175"/>
      <c r="O36" s="175"/>
      <c r="P36" s="209"/>
      <c r="Q36" s="210"/>
      <c r="R36" s="211"/>
      <c r="S36" s="175"/>
      <c r="T36" s="130"/>
      <c r="U36" s="188"/>
      <c r="V36" s="188"/>
      <c r="W36" s="188"/>
    </row>
    <row r="37" spans="2:23" ht="13.5" thickBot="1" x14ac:dyDescent="0.35">
      <c r="B37" s="40"/>
      <c r="C37" s="33"/>
      <c r="D37" s="41"/>
      <c r="E37" s="41"/>
      <c r="F37" s="42"/>
      <c r="G37" s="42"/>
      <c r="H37" s="42"/>
      <c r="I37" s="42"/>
      <c r="J37" s="42"/>
      <c r="K37" s="209"/>
      <c r="L37" s="175"/>
      <c r="M37" s="175"/>
      <c r="N37" s="175"/>
      <c r="O37" s="175"/>
      <c r="P37" s="209"/>
      <c r="Q37" s="210"/>
      <c r="R37" s="211"/>
      <c r="S37" s="175"/>
      <c r="T37" s="130"/>
      <c r="U37" s="188"/>
      <c r="V37" s="188"/>
      <c r="W37" s="188"/>
    </row>
    <row r="38" spans="2:23" ht="13" x14ac:dyDescent="0.3">
      <c r="B38" s="300"/>
      <c r="C38" s="301"/>
      <c r="D38" s="302"/>
      <c r="E38" s="302"/>
      <c r="F38" s="302"/>
      <c r="G38" s="302"/>
      <c r="H38" s="302"/>
      <c r="I38" s="302"/>
      <c r="J38" s="302"/>
      <c r="K38" s="209"/>
      <c r="L38" s="175"/>
      <c r="M38" s="175"/>
      <c r="N38" s="175"/>
      <c r="O38" s="175"/>
      <c r="P38" s="209"/>
      <c r="Q38" s="210"/>
      <c r="R38" s="211"/>
      <c r="S38" s="175"/>
      <c r="T38" s="130"/>
      <c r="U38" s="188"/>
      <c r="V38" s="188"/>
      <c r="W38" s="188"/>
    </row>
    <row r="39" spans="2:23" ht="13" x14ac:dyDescent="0.3">
      <c r="B39" s="298"/>
      <c r="C39" s="299"/>
      <c r="D39" s="132"/>
      <c r="E39" s="132"/>
      <c r="F39" s="132"/>
      <c r="G39" s="132"/>
      <c r="H39" s="132"/>
      <c r="I39" s="132"/>
      <c r="J39" s="132"/>
      <c r="K39" s="209"/>
      <c r="L39" s="175"/>
      <c r="M39" s="175"/>
      <c r="N39" s="175"/>
      <c r="O39" s="175"/>
      <c r="P39" s="209"/>
      <c r="Q39" s="210"/>
      <c r="R39" s="211"/>
      <c r="S39" s="175"/>
      <c r="T39" s="130"/>
      <c r="U39" s="188"/>
      <c r="V39" s="188"/>
      <c r="W39" s="188"/>
    </row>
    <row r="40" spans="2:23" ht="13" x14ac:dyDescent="0.3">
      <c r="B40" s="298"/>
      <c r="C40" s="299"/>
      <c r="D40" s="132"/>
      <c r="E40" s="132"/>
      <c r="F40" s="132"/>
      <c r="G40" s="132"/>
      <c r="H40" s="132"/>
      <c r="I40" s="132"/>
      <c r="J40" s="132"/>
      <c r="K40" s="209"/>
      <c r="L40" s="175"/>
      <c r="M40" s="175"/>
      <c r="N40" s="175"/>
      <c r="O40" s="175"/>
      <c r="P40" s="209"/>
      <c r="Q40" s="210"/>
      <c r="R40" s="211"/>
      <c r="S40" s="175"/>
      <c r="T40" s="130"/>
      <c r="U40" s="188"/>
      <c r="V40" s="188"/>
      <c r="W40" s="188"/>
    </row>
    <row r="41" spans="2:23" ht="13" x14ac:dyDescent="0.3">
      <c r="B41" s="298"/>
      <c r="C41" s="299"/>
      <c r="D41" s="132"/>
      <c r="E41" s="132"/>
      <c r="F41" s="132"/>
      <c r="G41" s="132"/>
      <c r="H41" s="132"/>
      <c r="I41" s="132"/>
      <c r="J41" s="132"/>
      <c r="K41" s="209"/>
      <c r="L41" s="175"/>
      <c r="M41" s="175"/>
      <c r="N41" s="175"/>
      <c r="O41" s="175"/>
      <c r="P41" s="209"/>
      <c r="Q41" s="210"/>
      <c r="R41" s="211"/>
      <c r="S41" s="175"/>
      <c r="T41" s="130"/>
      <c r="U41" s="188"/>
      <c r="V41" s="188"/>
      <c r="W41" s="188"/>
    </row>
    <row r="42" spans="2:23" ht="13" x14ac:dyDescent="0.3">
      <c r="B42" s="298"/>
      <c r="C42" s="299"/>
      <c r="D42" s="132"/>
      <c r="E42" s="132"/>
      <c r="F42" s="132"/>
      <c r="G42" s="132"/>
      <c r="H42" s="132"/>
      <c r="I42" s="132"/>
      <c r="J42" s="132"/>
      <c r="K42" s="209"/>
      <c r="L42" s="175"/>
      <c r="M42" s="175"/>
      <c r="N42" s="175"/>
      <c r="O42" s="175"/>
      <c r="P42" s="209"/>
      <c r="Q42" s="210"/>
      <c r="R42" s="211"/>
      <c r="S42" s="175"/>
      <c r="T42" s="130"/>
      <c r="U42" s="188"/>
      <c r="V42" s="188"/>
      <c r="W42" s="188"/>
    </row>
    <row r="43" spans="2:23" ht="13" x14ac:dyDescent="0.3">
      <c r="B43" s="298"/>
      <c r="C43" s="299"/>
      <c r="D43" s="132"/>
      <c r="E43" s="132"/>
      <c r="F43" s="132"/>
      <c r="G43" s="132"/>
      <c r="H43" s="132"/>
      <c r="I43" s="132"/>
      <c r="J43" s="132"/>
      <c r="K43" s="209"/>
      <c r="L43" s="175"/>
      <c r="M43" s="175"/>
      <c r="N43" s="175"/>
      <c r="O43" s="175"/>
      <c r="P43" s="209"/>
      <c r="Q43" s="210"/>
      <c r="R43" s="211"/>
      <c r="S43" s="175"/>
      <c r="T43" s="130"/>
      <c r="U43" s="188"/>
      <c r="V43" s="188"/>
      <c r="W43" s="188"/>
    </row>
    <row r="44" spans="2:23" ht="13" x14ac:dyDescent="0.3">
      <c r="B44" s="298"/>
      <c r="C44" s="299"/>
      <c r="D44" s="132"/>
      <c r="E44" s="132"/>
      <c r="F44" s="132"/>
      <c r="G44" s="132"/>
      <c r="H44" s="132"/>
      <c r="I44" s="132"/>
      <c r="J44" s="132"/>
      <c r="K44" s="209"/>
      <c r="L44" s="175"/>
      <c r="M44" s="175"/>
      <c r="N44" s="175"/>
      <c r="O44" s="175"/>
      <c r="P44" s="209"/>
      <c r="Q44" s="210"/>
      <c r="R44" s="211"/>
      <c r="S44" s="175"/>
      <c r="T44" s="130"/>
      <c r="U44" s="188"/>
      <c r="V44" s="188"/>
      <c r="W44" s="188"/>
    </row>
    <row r="45" spans="2:23" ht="13" x14ac:dyDescent="0.3">
      <c r="B45" s="298"/>
      <c r="C45" s="299"/>
      <c r="D45" s="132"/>
      <c r="E45" s="132"/>
      <c r="F45" s="132"/>
      <c r="G45" s="132"/>
      <c r="H45" s="132"/>
      <c r="I45" s="132"/>
      <c r="J45" s="132"/>
      <c r="K45" s="209"/>
      <c r="L45" s="175"/>
      <c r="M45" s="175"/>
      <c r="N45" s="175"/>
      <c r="O45" s="175"/>
      <c r="P45" s="209"/>
      <c r="Q45" s="210"/>
      <c r="R45" s="211"/>
      <c r="S45" s="175"/>
      <c r="T45" s="130"/>
      <c r="U45" s="188"/>
      <c r="V45" s="188"/>
      <c r="W45" s="188"/>
    </row>
    <row r="46" spans="2:23" ht="13" x14ac:dyDescent="0.3">
      <c r="B46" s="298"/>
      <c r="C46" s="299"/>
      <c r="D46" s="132"/>
      <c r="E46" s="132"/>
      <c r="F46" s="132"/>
      <c r="G46" s="132"/>
      <c r="H46" s="132"/>
      <c r="I46" s="132"/>
      <c r="J46" s="132"/>
      <c r="K46" s="209"/>
      <c r="L46" s="175"/>
      <c r="M46" s="175"/>
      <c r="N46" s="175"/>
      <c r="O46" s="175"/>
      <c r="P46" s="209"/>
      <c r="Q46" s="210"/>
      <c r="R46" s="211"/>
      <c r="S46" s="175"/>
      <c r="T46" s="130"/>
      <c r="U46" s="188"/>
      <c r="V46" s="188"/>
      <c r="W46" s="188"/>
    </row>
    <row r="47" spans="2:23" ht="13" x14ac:dyDescent="0.3">
      <c r="B47" s="298"/>
      <c r="C47" s="299"/>
      <c r="D47" s="132"/>
      <c r="E47" s="132"/>
      <c r="F47" s="132"/>
      <c r="G47" s="132"/>
      <c r="H47" s="132"/>
      <c r="I47" s="132"/>
      <c r="J47" s="132"/>
      <c r="K47" s="209"/>
      <c r="L47" s="175"/>
      <c r="M47" s="175"/>
      <c r="N47" s="175"/>
      <c r="O47" s="175"/>
      <c r="P47" s="209"/>
      <c r="Q47" s="210"/>
      <c r="R47" s="211"/>
      <c r="S47" s="175"/>
      <c r="T47" s="130"/>
      <c r="U47" s="188"/>
      <c r="V47" s="188"/>
      <c r="W47" s="188"/>
    </row>
    <row r="48" spans="2:23" ht="13" x14ac:dyDescent="0.3">
      <c r="B48" s="44"/>
      <c r="C48" s="53"/>
      <c r="D48" s="53"/>
      <c r="E48" s="53"/>
      <c r="F48" s="53"/>
      <c r="G48" s="53"/>
      <c r="H48" s="53"/>
      <c r="I48" s="53"/>
      <c r="J48" s="53"/>
      <c r="K48" s="209"/>
      <c r="L48" s="175"/>
      <c r="M48" s="175"/>
      <c r="N48" s="175"/>
      <c r="O48" s="175"/>
      <c r="P48" s="209"/>
      <c r="Q48" s="210"/>
      <c r="R48" s="211"/>
      <c r="S48" s="175"/>
      <c r="T48" s="130"/>
      <c r="U48" s="188"/>
      <c r="V48" s="188"/>
      <c r="W48" s="188"/>
    </row>
    <row r="49" spans="2:23" ht="13" x14ac:dyDescent="0.3">
      <c r="B49" s="293"/>
      <c r="C49" s="289"/>
      <c r="D49" s="294"/>
      <c r="E49" s="295"/>
      <c r="F49" s="296"/>
      <c r="G49" s="295"/>
      <c r="H49" s="294"/>
      <c r="I49" s="295"/>
      <c r="J49" s="296"/>
      <c r="K49" s="295"/>
      <c r="L49" s="296"/>
      <c r="M49" s="175"/>
      <c r="N49" s="175"/>
      <c r="O49" s="175"/>
      <c r="P49" s="209"/>
      <c r="Q49" s="210"/>
      <c r="R49" s="211"/>
      <c r="S49" s="175"/>
      <c r="T49" s="130"/>
      <c r="U49" s="188"/>
      <c r="V49" s="188"/>
      <c r="W49" s="188"/>
    </row>
    <row r="50" spans="2:23" ht="13" x14ac:dyDescent="0.3">
      <c r="B50" s="293"/>
      <c r="C50" s="289"/>
      <c r="D50" s="294"/>
      <c r="E50" s="295"/>
      <c r="F50" s="296"/>
      <c r="G50" s="295"/>
      <c r="H50" s="294"/>
      <c r="I50" s="295"/>
      <c r="J50" s="296"/>
      <c r="K50" s="295"/>
      <c r="L50" s="296"/>
      <c r="M50" s="175"/>
      <c r="N50" s="175"/>
      <c r="O50" s="175"/>
      <c r="P50" s="209"/>
      <c r="Q50" s="210"/>
      <c r="R50" s="211"/>
      <c r="S50" s="175"/>
      <c r="T50" s="130"/>
      <c r="U50" s="188"/>
      <c r="V50" s="188"/>
      <c r="W50" s="188"/>
    </row>
    <row r="51" spans="2:23" ht="13" x14ac:dyDescent="0.3">
      <c r="B51" s="293"/>
      <c r="C51" s="289"/>
      <c r="D51" s="294"/>
      <c r="E51" s="295"/>
      <c r="F51" s="296"/>
      <c r="G51" s="295"/>
      <c r="H51" s="294"/>
      <c r="I51" s="295"/>
      <c r="J51" s="296"/>
      <c r="K51" s="295"/>
      <c r="L51" s="296"/>
      <c r="M51" s="175"/>
      <c r="N51" s="175"/>
      <c r="O51" s="175"/>
      <c r="P51" s="209"/>
      <c r="Q51" s="210"/>
      <c r="R51" s="211"/>
      <c r="S51" s="175"/>
      <c r="T51" s="130"/>
      <c r="U51" s="188"/>
      <c r="V51" s="188"/>
      <c r="W51" s="188"/>
    </row>
    <row r="52" spans="2:23" ht="13" x14ac:dyDescent="0.3">
      <c r="B52" s="293"/>
      <c r="C52" s="289"/>
      <c r="D52" s="294"/>
      <c r="E52" s="295"/>
      <c r="F52" s="296"/>
      <c r="G52" s="295"/>
      <c r="H52" s="294"/>
      <c r="I52" s="295"/>
      <c r="J52" s="296"/>
      <c r="K52" s="295"/>
      <c r="L52" s="296"/>
      <c r="M52" s="175"/>
      <c r="N52" s="175"/>
      <c r="O52" s="175"/>
      <c r="P52" s="209"/>
      <c r="Q52" s="210"/>
      <c r="R52" s="211"/>
      <c r="S52" s="175"/>
      <c r="T52" s="130"/>
      <c r="U52" s="188"/>
      <c r="V52" s="188"/>
      <c r="W52" s="188"/>
    </row>
    <row r="53" spans="2:23" ht="13" x14ac:dyDescent="0.3">
      <c r="B53" s="293"/>
      <c r="C53" s="289"/>
      <c r="D53" s="294"/>
      <c r="E53" s="295"/>
      <c r="F53" s="296"/>
      <c r="G53" s="295"/>
      <c r="H53" s="294"/>
      <c r="I53" s="295"/>
      <c r="J53" s="296"/>
      <c r="K53" s="295"/>
      <c r="L53" s="296"/>
      <c r="M53" s="175"/>
      <c r="N53" s="175"/>
      <c r="O53" s="175"/>
      <c r="P53" s="209"/>
      <c r="Q53" s="210"/>
      <c r="R53" s="211"/>
      <c r="S53" s="175"/>
      <c r="T53" s="130"/>
      <c r="U53" s="188"/>
      <c r="V53" s="188"/>
      <c r="W53" s="188"/>
    </row>
    <row r="54" spans="2:23" ht="13" x14ac:dyDescent="0.3">
      <c r="B54" s="293"/>
      <c r="C54" s="289"/>
      <c r="D54" s="294"/>
      <c r="E54" s="295"/>
      <c r="F54" s="296"/>
      <c r="G54" s="295"/>
      <c r="H54" s="294"/>
      <c r="I54" s="295"/>
      <c r="J54" s="296"/>
      <c r="K54" s="295"/>
      <c r="L54" s="296"/>
      <c r="M54" s="175"/>
      <c r="N54" s="175"/>
      <c r="O54" s="175"/>
      <c r="P54" s="209"/>
      <c r="Q54" s="210"/>
      <c r="R54" s="211"/>
      <c r="S54" s="175"/>
      <c r="T54" s="130"/>
      <c r="U54" s="188"/>
      <c r="V54" s="188"/>
      <c r="W54" s="188"/>
    </row>
    <row r="55" spans="2:23" ht="13" x14ac:dyDescent="0.3">
      <c r="B55" s="293"/>
      <c r="C55" s="289"/>
      <c r="D55" s="294"/>
      <c r="E55" s="295"/>
      <c r="F55" s="296"/>
      <c r="G55" s="295"/>
      <c r="H55" s="294"/>
      <c r="I55" s="295"/>
      <c r="J55" s="296"/>
      <c r="K55" s="295"/>
      <c r="L55" s="296"/>
      <c r="M55" s="175"/>
      <c r="N55" s="175"/>
      <c r="O55" s="175"/>
      <c r="P55" s="209"/>
      <c r="Q55" s="210"/>
      <c r="R55" s="211"/>
      <c r="S55" s="175"/>
      <c r="T55" s="130"/>
      <c r="U55" s="188"/>
      <c r="V55" s="188"/>
      <c r="W55" s="188"/>
    </row>
    <row r="56" spans="2:23" ht="13" x14ac:dyDescent="0.3">
      <c r="B56" s="293"/>
      <c r="C56" s="289"/>
      <c r="D56" s="294"/>
      <c r="E56" s="295"/>
      <c r="F56" s="296"/>
      <c r="G56" s="295"/>
      <c r="H56" s="294"/>
      <c r="I56" s="295"/>
      <c r="J56" s="296"/>
      <c r="K56" s="295"/>
      <c r="L56" s="296"/>
      <c r="M56" s="175"/>
      <c r="N56" s="175"/>
      <c r="O56" s="175"/>
      <c r="P56" s="209"/>
      <c r="Q56" s="210"/>
      <c r="R56" s="211"/>
      <c r="S56" s="175"/>
      <c r="T56" s="130"/>
      <c r="U56" s="188"/>
      <c r="V56" s="188"/>
      <c r="W56" s="188"/>
    </row>
    <row r="57" spans="2:23" ht="13" x14ac:dyDescent="0.3">
      <c r="B57" s="293"/>
      <c r="C57" s="289"/>
      <c r="D57" s="294"/>
      <c r="E57" s="295"/>
      <c r="F57" s="296"/>
      <c r="G57" s="295"/>
      <c r="H57" s="294"/>
      <c r="I57" s="295"/>
      <c r="J57" s="296"/>
      <c r="K57" s="295"/>
      <c r="L57" s="296"/>
      <c r="M57" s="175"/>
      <c r="N57" s="175"/>
      <c r="O57" s="175"/>
      <c r="P57" s="209"/>
      <c r="Q57" s="210"/>
      <c r="R57" s="211"/>
      <c r="S57" s="175"/>
      <c r="T57" s="130"/>
      <c r="U57" s="188"/>
      <c r="V57" s="188"/>
      <c r="W57" s="188"/>
    </row>
    <row r="58" spans="2:23" ht="13" x14ac:dyDescent="0.3">
      <c r="B58" s="293"/>
      <c r="C58" s="289"/>
      <c r="D58" s="294"/>
      <c r="E58" s="295"/>
      <c r="F58" s="296"/>
      <c r="G58" s="295"/>
      <c r="H58" s="294"/>
      <c r="I58" s="295"/>
      <c r="J58" s="296"/>
      <c r="K58" s="295"/>
      <c r="L58" s="296"/>
      <c r="M58" s="175"/>
      <c r="N58" s="175"/>
      <c r="O58" s="175"/>
      <c r="P58" s="209"/>
      <c r="Q58" s="210"/>
      <c r="R58" s="211"/>
      <c r="S58" s="175"/>
      <c r="T58" s="130"/>
      <c r="U58" s="188"/>
      <c r="V58" s="188"/>
      <c r="W58" s="188"/>
    </row>
    <row r="59" spans="2:23" ht="13" x14ac:dyDescent="0.3">
      <c r="B59" s="293"/>
      <c r="C59" s="289"/>
      <c r="D59" s="294"/>
      <c r="E59" s="295"/>
      <c r="F59" s="296"/>
      <c r="G59" s="295"/>
      <c r="H59" s="294"/>
      <c r="I59" s="295"/>
      <c r="J59" s="296"/>
      <c r="K59" s="295"/>
      <c r="L59" s="296"/>
      <c r="M59" s="175"/>
      <c r="N59" s="175"/>
      <c r="O59" s="175"/>
      <c r="P59" s="209"/>
      <c r="Q59" s="210"/>
      <c r="R59" s="211"/>
      <c r="S59" s="175"/>
      <c r="T59" s="130"/>
      <c r="U59" s="188"/>
      <c r="V59" s="188"/>
      <c r="W59" s="188"/>
    </row>
    <row r="60" spans="2:23" ht="13" x14ac:dyDescent="0.3">
      <c r="B60" s="297"/>
      <c r="C60" s="289"/>
      <c r="D60" s="294"/>
      <c r="E60" s="295"/>
      <c r="F60" s="296"/>
      <c r="G60" s="295"/>
      <c r="H60" s="294"/>
      <c r="I60" s="295"/>
      <c r="J60" s="296"/>
      <c r="K60" s="295"/>
      <c r="L60" s="296"/>
      <c r="M60" s="175"/>
      <c r="N60" s="175"/>
      <c r="O60" s="175"/>
      <c r="P60" s="209"/>
      <c r="Q60" s="210"/>
      <c r="R60" s="211"/>
      <c r="S60" s="175"/>
      <c r="T60" s="130"/>
      <c r="U60" s="188"/>
      <c r="V60" s="188"/>
      <c r="W60" s="188"/>
    </row>
    <row r="61" spans="2:23" ht="13" x14ac:dyDescent="0.3">
      <c r="B61" s="297"/>
      <c r="C61" s="289"/>
      <c r="D61" s="294"/>
      <c r="E61" s="295"/>
      <c r="F61" s="296"/>
      <c r="G61" s="295"/>
      <c r="H61" s="294"/>
      <c r="I61" s="295"/>
      <c r="J61" s="296"/>
      <c r="K61" s="295"/>
      <c r="L61" s="296"/>
      <c r="M61" s="175"/>
      <c r="N61" s="175"/>
      <c r="O61" s="175"/>
      <c r="P61" s="209"/>
      <c r="Q61" s="210"/>
      <c r="R61" s="211"/>
      <c r="S61" s="175"/>
      <c r="T61" s="130"/>
      <c r="U61" s="188"/>
      <c r="V61" s="188"/>
      <c r="W61" s="188"/>
    </row>
    <row r="62" spans="2:23" ht="13" x14ac:dyDescent="0.3">
      <c r="B62" s="297"/>
      <c r="C62" s="289"/>
      <c r="D62" s="294"/>
      <c r="E62" s="295"/>
      <c r="F62" s="296"/>
      <c r="G62" s="295"/>
      <c r="H62" s="294"/>
      <c r="I62" s="295"/>
      <c r="J62" s="296"/>
      <c r="K62" s="295"/>
      <c r="L62" s="296"/>
      <c r="M62" s="175"/>
      <c r="N62" s="175"/>
      <c r="O62" s="175"/>
      <c r="P62" s="209"/>
      <c r="Q62" s="210"/>
      <c r="R62" s="211"/>
      <c r="S62" s="175"/>
      <c r="T62" s="130"/>
      <c r="U62" s="188"/>
      <c r="V62" s="188"/>
      <c r="W62" s="188"/>
    </row>
    <row r="63" spans="2:23" ht="13" x14ac:dyDescent="0.3">
      <c r="B63" s="203"/>
      <c r="C63" s="130"/>
      <c r="D63" s="208"/>
      <c r="E63" s="209"/>
      <c r="F63" s="175"/>
      <c r="G63" s="209"/>
      <c r="H63" s="208"/>
      <c r="I63" s="209"/>
      <c r="J63" s="175"/>
      <c r="K63" s="209"/>
      <c r="L63" s="175"/>
      <c r="M63" s="175"/>
      <c r="N63" s="175"/>
      <c r="O63" s="175"/>
      <c r="P63" s="209"/>
      <c r="Q63" s="210"/>
      <c r="R63" s="211"/>
      <c r="S63" s="175"/>
      <c r="T63" s="130"/>
      <c r="U63" s="188"/>
      <c r="V63" s="188"/>
      <c r="W63" s="188"/>
    </row>
    <row r="64" spans="2:23" ht="13" x14ac:dyDescent="0.3">
      <c r="B64" s="203"/>
      <c r="C64" s="130"/>
      <c r="D64" s="208"/>
      <c r="E64" s="209"/>
      <c r="F64" s="175"/>
      <c r="G64" s="209"/>
      <c r="H64" s="208"/>
      <c r="I64" s="209"/>
      <c r="J64" s="175"/>
      <c r="K64" s="209"/>
      <c r="L64" s="175"/>
      <c r="M64" s="175"/>
      <c r="N64" s="175"/>
      <c r="O64" s="175"/>
      <c r="P64" s="209"/>
      <c r="Q64" s="210"/>
      <c r="R64" s="205"/>
      <c r="S64" s="175"/>
      <c r="T64" s="130"/>
      <c r="U64" s="188"/>
      <c r="V64" s="188"/>
      <c r="W64" s="188"/>
    </row>
    <row r="65" spans="2:23" x14ac:dyDescent="0.25">
      <c r="B65" s="204"/>
      <c r="C65" s="130"/>
      <c r="D65" s="208"/>
      <c r="E65" s="212"/>
      <c r="F65" s="208"/>
      <c r="G65" s="212"/>
      <c r="H65" s="208"/>
      <c r="I65" s="212"/>
      <c r="J65" s="208"/>
      <c r="K65" s="208"/>
      <c r="L65" s="175"/>
      <c r="M65" s="175"/>
      <c r="N65" s="175"/>
      <c r="O65" s="175"/>
      <c r="P65" s="175"/>
      <c r="Q65" s="210"/>
      <c r="R65" s="130"/>
      <c r="S65" s="188"/>
      <c r="T65" s="188"/>
      <c r="U65" s="188"/>
      <c r="V65" s="188"/>
      <c r="W65" s="188"/>
    </row>
    <row r="66" spans="2:23" x14ac:dyDescent="0.25">
      <c r="B66" s="204"/>
      <c r="C66" s="130"/>
      <c r="D66" s="208"/>
      <c r="E66" s="212"/>
      <c r="F66" s="175"/>
      <c r="G66" s="175"/>
      <c r="H66" s="208"/>
      <c r="I66" s="175"/>
      <c r="J66" s="208"/>
      <c r="K66" s="175"/>
      <c r="L66" s="208"/>
      <c r="M66" s="208"/>
      <c r="N66" s="208"/>
      <c r="O66" s="208"/>
      <c r="P66" s="175"/>
      <c r="Q66" s="130"/>
      <c r="R66" s="130"/>
      <c r="S66" s="188"/>
      <c r="T66" s="188"/>
      <c r="U66" s="188"/>
      <c r="V66" s="188"/>
      <c r="W66" s="188"/>
    </row>
    <row r="67" spans="2:23" x14ac:dyDescent="0.25">
      <c r="B67" s="204"/>
      <c r="C67" s="130"/>
      <c r="D67" s="208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88"/>
      <c r="T67" s="188"/>
      <c r="U67" s="188"/>
      <c r="V67" s="188"/>
      <c r="W67" s="188"/>
    </row>
    <row r="68" spans="2:23" ht="13" x14ac:dyDescent="0.3">
      <c r="B68" s="213"/>
      <c r="C68" s="214"/>
      <c r="D68" s="214"/>
      <c r="E68" s="214"/>
      <c r="F68" s="214"/>
      <c r="G68" s="214"/>
      <c r="H68" s="214"/>
      <c r="I68" s="214"/>
      <c r="J68" s="214"/>
      <c r="K68" s="188"/>
      <c r="L68" s="214"/>
      <c r="M68" s="214"/>
      <c r="N68" s="214"/>
      <c r="O68" s="214"/>
      <c r="P68" s="214"/>
      <c r="Q68" s="213"/>
      <c r="R68" s="213"/>
      <c r="S68" s="188"/>
      <c r="T68" s="188"/>
      <c r="U68" s="188"/>
      <c r="V68" s="188"/>
      <c r="W68" s="188"/>
    </row>
    <row r="69" spans="2:23" x14ac:dyDescent="0.25">
      <c r="B69" s="188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88"/>
      <c r="R69" s="188"/>
      <c r="S69" s="188"/>
      <c r="T69" s="188"/>
      <c r="U69" s="188"/>
      <c r="V69" s="188"/>
      <c r="W69" s="188"/>
    </row>
    <row r="70" spans="2:23" x14ac:dyDescent="0.25">
      <c r="B70" s="204"/>
      <c r="C70" s="130"/>
      <c r="D70" s="175"/>
      <c r="E70" s="130"/>
      <c r="F70" s="175"/>
      <c r="G70" s="130"/>
      <c r="H70" s="175"/>
      <c r="I70" s="130"/>
      <c r="J70" s="175"/>
      <c r="K70" s="130"/>
      <c r="L70" s="175"/>
      <c r="M70" s="175"/>
      <c r="N70" s="175"/>
      <c r="O70" s="175"/>
      <c r="P70" s="130"/>
      <c r="Q70" s="188"/>
      <c r="R70" s="188"/>
      <c r="S70" s="188"/>
      <c r="T70" s="188"/>
      <c r="U70" s="188"/>
      <c r="V70" s="188"/>
      <c r="W70" s="188"/>
    </row>
    <row r="71" spans="2:23" x14ac:dyDescent="0.25">
      <c r="B71" s="204"/>
      <c r="C71" s="130"/>
      <c r="D71" s="175"/>
      <c r="E71" s="132"/>
      <c r="F71" s="175"/>
      <c r="G71" s="132"/>
      <c r="H71" s="175"/>
      <c r="I71" s="132"/>
      <c r="J71" s="175"/>
      <c r="K71" s="132"/>
      <c r="L71" s="175"/>
      <c r="M71" s="175"/>
      <c r="N71" s="175"/>
      <c r="O71" s="175"/>
      <c r="P71" s="132"/>
      <c r="Q71" s="188"/>
      <c r="R71" s="188"/>
      <c r="S71" s="188"/>
      <c r="T71" s="188"/>
      <c r="U71" s="188"/>
      <c r="V71" s="188"/>
      <c r="W71" s="188"/>
    </row>
    <row r="72" spans="2:23" ht="13" x14ac:dyDescent="0.3">
      <c r="B72" s="213"/>
      <c r="C72" s="214"/>
      <c r="D72" s="215"/>
      <c r="E72" s="214"/>
      <c r="F72" s="215"/>
      <c r="G72" s="214"/>
      <c r="H72" s="215"/>
      <c r="I72" s="214"/>
      <c r="J72" s="215"/>
      <c r="K72" s="214"/>
      <c r="L72" s="215"/>
      <c r="M72" s="215"/>
      <c r="N72" s="215"/>
      <c r="O72" s="215"/>
      <c r="P72" s="214"/>
      <c r="Q72" s="213"/>
      <c r="R72" s="213"/>
      <c r="S72" s="188"/>
      <c r="T72" s="188"/>
      <c r="U72" s="188"/>
      <c r="V72" s="188"/>
      <c r="W72" s="188"/>
    </row>
    <row r="73" spans="2:23" x14ac:dyDescent="0.25">
      <c r="B73" s="204"/>
      <c r="C73" s="130"/>
      <c r="D73" s="130"/>
      <c r="E73" s="130"/>
      <c r="F73" s="130"/>
      <c r="G73" s="130"/>
      <c r="H73" s="130"/>
      <c r="I73" s="130"/>
      <c r="J73" s="175"/>
      <c r="K73" s="130"/>
      <c r="L73" s="130"/>
      <c r="M73" s="130"/>
      <c r="N73" s="130"/>
      <c r="O73" s="130"/>
      <c r="P73" s="130"/>
      <c r="Q73" s="188"/>
      <c r="R73" s="188"/>
      <c r="S73" s="188"/>
      <c r="T73" s="188"/>
      <c r="U73" s="188"/>
      <c r="V73" s="188"/>
      <c r="W73" s="188"/>
    </row>
    <row r="74" spans="2:23" x14ac:dyDescent="0.25">
      <c r="B74" s="204"/>
      <c r="C74" s="130"/>
      <c r="D74" s="130"/>
      <c r="E74" s="130"/>
      <c r="F74" s="130"/>
      <c r="G74" s="130"/>
      <c r="H74" s="130"/>
      <c r="I74" s="130"/>
      <c r="J74" s="175"/>
      <c r="K74" s="130"/>
      <c r="L74" s="130"/>
      <c r="M74" s="130"/>
      <c r="N74" s="130"/>
      <c r="O74" s="130"/>
      <c r="P74" s="130"/>
      <c r="Q74" s="188"/>
      <c r="R74" s="188"/>
      <c r="S74" s="188"/>
      <c r="T74" s="188"/>
      <c r="U74" s="188"/>
      <c r="V74" s="188"/>
      <c r="W74" s="188"/>
    </row>
    <row r="75" spans="2:23" x14ac:dyDescent="0.25">
      <c r="B75" s="204"/>
      <c r="C75" s="130"/>
      <c r="D75" s="130"/>
      <c r="E75" s="130"/>
      <c r="F75" s="130"/>
      <c r="G75" s="130"/>
      <c r="H75" s="130"/>
      <c r="I75" s="130"/>
      <c r="J75" s="175"/>
      <c r="K75" s="130"/>
      <c r="L75" s="130"/>
      <c r="M75" s="130"/>
      <c r="N75" s="130"/>
      <c r="O75" s="130"/>
      <c r="P75" s="130"/>
      <c r="Q75" s="188"/>
      <c r="R75" s="188"/>
      <c r="S75" s="188"/>
      <c r="T75" s="188"/>
      <c r="U75" s="188"/>
      <c r="V75" s="188"/>
      <c r="W75" s="188"/>
    </row>
    <row r="76" spans="2:23" ht="13" x14ac:dyDescent="0.3">
      <c r="B76" s="203"/>
      <c r="C76" s="205"/>
      <c r="D76" s="216"/>
      <c r="E76" s="205"/>
      <c r="F76" s="216"/>
      <c r="G76" s="205"/>
      <c r="H76" s="216"/>
      <c r="I76" s="205"/>
      <c r="J76" s="216"/>
      <c r="K76" s="205"/>
      <c r="L76" s="205"/>
      <c r="M76" s="205"/>
      <c r="N76" s="205"/>
      <c r="O76" s="205"/>
      <c r="P76" s="205"/>
      <c r="Q76" s="203"/>
      <c r="R76" s="203"/>
      <c r="S76" s="203"/>
      <c r="T76" s="188"/>
      <c r="U76" s="188"/>
      <c r="V76" s="188"/>
      <c r="W76" s="188"/>
    </row>
    <row r="77" spans="2:23" hidden="1" x14ac:dyDescent="0.25">
      <c r="B77" s="188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88"/>
      <c r="R77" s="188"/>
      <c r="S77" s="188"/>
      <c r="T77" s="188"/>
      <c r="U77" s="188"/>
      <c r="V77" s="188"/>
      <c r="W77" s="188"/>
    </row>
    <row r="78" spans="2:23" x14ac:dyDescent="0.25">
      <c r="B78" s="204"/>
      <c r="C78" s="130"/>
      <c r="D78" s="202"/>
      <c r="E78" s="130"/>
      <c r="F78" s="202"/>
      <c r="G78" s="188"/>
      <c r="H78" s="202"/>
      <c r="I78" s="130"/>
      <c r="J78" s="202"/>
      <c r="K78" s="130"/>
      <c r="L78" s="130"/>
      <c r="M78" s="130"/>
      <c r="N78" s="130"/>
      <c r="O78" s="130"/>
      <c r="P78" s="130"/>
      <c r="Q78" s="188"/>
      <c r="R78" s="188"/>
      <c r="S78" s="188"/>
      <c r="T78" s="188"/>
      <c r="U78" s="188"/>
      <c r="V78" s="188"/>
      <c r="W78" s="188"/>
    </row>
    <row r="79" spans="2:23" x14ac:dyDescent="0.25">
      <c r="B79" s="188"/>
      <c r="C79" s="130"/>
      <c r="D79" s="130"/>
      <c r="E79" s="130"/>
      <c r="F79" s="217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88"/>
      <c r="R79" s="188"/>
      <c r="S79" s="188"/>
      <c r="T79" s="188"/>
      <c r="U79" s="188"/>
      <c r="V79" s="188"/>
      <c r="W79" s="188"/>
    </row>
    <row r="80" spans="2:23" hidden="1" x14ac:dyDescent="0.25">
      <c r="B80" s="188"/>
      <c r="C80" s="130"/>
      <c r="D80" s="130"/>
      <c r="E80" s="130"/>
      <c r="F80" s="188"/>
      <c r="G80" s="188"/>
      <c r="H80" s="130"/>
      <c r="I80" s="130"/>
      <c r="J80" s="130"/>
      <c r="K80" s="130"/>
      <c r="L80" s="130"/>
      <c r="M80" s="130"/>
      <c r="N80" s="130"/>
      <c r="O80" s="130"/>
      <c r="P80" s="130"/>
      <c r="Q80" s="188"/>
      <c r="R80" s="188"/>
      <c r="S80" s="188"/>
      <c r="T80" s="188"/>
      <c r="U80" s="188"/>
      <c r="V80" s="188"/>
      <c r="W80" s="188"/>
    </row>
    <row r="81" spans="2:23" ht="13" x14ac:dyDescent="0.3">
      <c r="B81" s="203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88"/>
      <c r="R81" s="188"/>
      <c r="S81" s="188"/>
      <c r="T81" s="188"/>
      <c r="U81" s="188"/>
      <c r="V81" s="188"/>
      <c r="W81" s="188"/>
    </row>
    <row r="82" spans="2:23" x14ac:dyDescent="0.25">
      <c r="B82" s="188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88"/>
      <c r="R82" s="188"/>
      <c r="S82" s="188"/>
      <c r="T82" s="188"/>
      <c r="U82" s="188"/>
      <c r="V82" s="188"/>
      <c r="W82" s="188"/>
    </row>
    <row r="83" spans="2:23" x14ac:dyDescent="0.25">
      <c r="B83" s="188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88"/>
      <c r="R83" s="188"/>
      <c r="S83" s="188"/>
      <c r="T83" s="188"/>
      <c r="U83" s="188"/>
      <c r="V83" s="188"/>
      <c r="W83" s="188"/>
    </row>
    <row r="84" spans="2:23" x14ac:dyDescent="0.25">
      <c r="B84" s="188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88"/>
      <c r="R84" s="188"/>
      <c r="S84" s="188"/>
      <c r="T84" s="188"/>
      <c r="U84" s="188"/>
      <c r="V84" s="188"/>
      <c r="W84" s="188"/>
    </row>
    <row r="85" spans="2:23" x14ac:dyDescent="0.25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91" spans="2:23" ht="18" x14ac:dyDescent="0.4">
      <c r="B91" s="1" t="s">
        <v>13</v>
      </c>
      <c r="C91" s="2"/>
      <c r="D91" s="2"/>
      <c r="E91" s="2"/>
      <c r="F91" s="2"/>
      <c r="G91" s="2"/>
      <c r="H91" s="2"/>
      <c r="I91" s="2"/>
      <c r="J91" s="2"/>
    </row>
    <row r="92" spans="2:23" ht="20" x14ac:dyDescent="0.4">
      <c r="B92" s="4">
        <v>2014</v>
      </c>
      <c r="C92" s="2"/>
      <c r="D92" s="5"/>
      <c r="E92" s="9" t="s">
        <v>14</v>
      </c>
      <c r="F92" s="2"/>
      <c r="G92" s="2"/>
      <c r="H92" s="2"/>
      <c r="I92" s="2"/>
      <c r="J92" s="2"/>
    </row>
    <row r="93" spans="2:23" ht="13" thickBot="1" x14ac:dyDescent="0.3">
      <c r="C93" s="44"/>
      <c r="D93" s="44"/>
      <c r="E93" s="44"/>
      <c r="F93" s="44"/>
      <c r="G93" s="44"/>
      <c r="H93" s="44"/>
      <c r="I93" s="44"/>
      <c r="J93" s="44"/>
      <c r="K93" s="44"/>
      <c r="L93" s="45"/>
      <c r="M93" s="45"/>
      <c r="N93" s="45"/>
      <c r="O93" s="45"/>
      <c r="P93" s="45"/>
      <c r="Q93" s="44"/>
    </row>
    <row r="94" spans="2:23" ht="13" x14ac:dyDescent="0.3">
      <c r="B94" s="46" t="s">
        <v>15</v>
      </c>
      <c r="C94" s="47"/>
      <c r="D94" s="48" t="s">
        <v>16</v>
      </c>
      <c r="E94" s="49" t="s">
        <v>17</v>
      </c>
      <c r="F94" s="50">
        <v>2</v>
      </c>
      <c r="G94" s="49" t="s">
        <v>18</v>
      </c>
      <c r="H94" s="51" t="s">
        <v>19</v>
      </c>
      <c r="I94" s="52" t="s">
        <v>18</v>
      </c>
      <c r="J94" s="51" t="s">
        <v>20</v>
      </c>
      <c r="K94" s="49" t="s">
        <v>18</v>
      </c>
      <c r="L94" s="53">
        <v>5</v>
      </c>
      <c r="M94" s="53"/>
      <c r="N94" s="53"/>
      <c r="O94" s="53"/>
      <c r="P94" s="54" t="s">
        <v>18</v>
      </c>
      <c r="Q94" s="55" t="s">
        <v>21</v>
      </c>
      <c r="R94" s="55" t="s">
        <v>22</v>
      </c>
      <c r="S94" s="56" t="s">
        <v>23</v>
      </c>
      <c r="T94" s="57" t="s">
        <v>24</v>
      </c>
    </row>
    <row r="95" spans="2:23" ht="13.5" thickBot="1" x14ac:dyDescent="0.35">
      <c r="B95" s="58" t="s">
        <v>25</v>
      </c>
      <c r="C95" s="59" t="s">
        <v>26</v>
      </c>
      <c r="D95" s="60" t="s">
        <v>27</v>
      </c>
      <c r="E95" s="64" t="s">
        <v>28</v>
      </c>
      <c r="F95" s="60" t="s">
        <v>27</v>
      </c>
      <c r="G95" s="61"/>
      <c r="H95" s="60" t="s">
        <v>27</v>
      </c>
      <c r="I95" s="62" t="s">
        <v>28</v>
      </c>
      <c r="J95" s="63" t="s">
        <v>27</v>
      </c>
      <c r="K95" s="64" t="s">
        <v>28</v>
      </c>
      <c r="L95" s="60" t="s">
        <v>27</v>
      </c>
      <c r="M95" s="221"/>
      <c r="N95" s="221"/>
      <c r="O95" s="221"/>
      <c r="P95" s="65"/>
      <c r="Q95" s="66" t="s">
        <v>29</v>
      </c>
      <c r="R95" s="59" t="s">
        <v>30</v>
      </c>
      <c r="S95" s="67" t="s">
        <v>46</v>
      </c>
      <c r="T95" s="7" t="s">
        <v>31</v>
      </c>
    </row>
    <row r="96" spans="2:23" ht="13" x14ac:dyDescent="0.3">
      <c r="B96" s="68">
        <v>74</v>
      </c>
      <c r="C96" s="22">
        <v>3.9</v>
      </c>
      <c r="D96" s="69">
        <v>58.44</v>
      </c>
      <c r="E96" s="70">
        <v>0.25600000000000001</v>
      </c>
      <c r="F96" s="164"/>
      <c r="G96" s="72">
        <v>0.37</v>
      </c>
      <c r="H96" s="73">
        <v>32.770000000000003</v>
      </c>
      <c r="I96" s="70">
        <v>0.37</v>
      </c>
      <c r="J96" s="74">
        <v>18.53</v>
      </c>
      <c r="K96" s="75">
        <v>0.5</v>
      </c>
      <c r="L96" s="165"/>
      <c r="M96" s="222"/>
      <c r="N96" s="222"/>
      <c r="O96" s="222"/>
      <c r="P96" s="77"/>
      <c r="Q96" s="78">
        <f t="shared" ref="Q96:Q113" si="0">+(D96*E96)+(F96*G96)+(H96*I96)+(J96*K96)+(L96*P96)</f>
        <v>36.350540000000002</v>
      </c>
      <c r="R96" s="79">
        <f t="shared" ref="R96:R115" si="1">+Q96/C96</f>
        <v>9.3206512820512835</v>
      </c>
      <c r="S96" s="80">
        <f t="shared" ref="S96:S110" si="2">+R96*1000/1.2</f>
        <v>7767.2094017094032</v>
      </c>
      <c r="T96" s="81">
        <v>3</v>
      </c>
    </row>
    <row r="97" spans="2:20" ht="13" x14ac:dyDescent="0.3">
      <c r="B97" s="68">
        <v>73</v>
      </c>
      <c r="C97" s="11">
        <v>9.5299999999999994</v>
      </c>
      <c r="D97" s="82">
        <v>160.63999999999999</v>
      </c>
      <c r="E97" s="77">
        <v>0.25600000000000001</v>
      </c>
      <c r="F97" s="166"/>
      <c r="G97" s="84">
        <v>0.37</v>
      </c>
      <c r="H97" s="85">
        <v>79.099999999999994</v>
      </c>
      <c r="I97" s="77">
        <v>0.37</v>
      </c>
      <c r="J97" s="86">
        <v>42</v>
      </c>
      <c r="K97" s="84">
        <v>0.5</v>
      </c>
      <c r="L97" s="167"/>
      <c r="M97" s="223"/>
      <c r="N97" s="223"/>
      <c r="O97" s="223"/>
      <c r="P97" s="77"/>
      <c r="Q97" s="78">
        <f t="shared" si="0"/>
        <v>91.390839999999997</v>
      </c>
      <c r="R97" s="88">
        <f t="shared" si="1"/>
        <v>9.5898048268625402</v>
      </c>
      <c r="S97" s="168">
        <f t="shared" si="2"/>
        <v>7991.5040223854512</v>
      </c>
      <c r="T97" s="81">
        <v>3</v>
      </c>
    </row>
    <row r="98" spans="2:20" ht="13" x14ac:dyDescent="0.3">
      <c r="B98" s="68">
        <v>1</v>
      </c>
      <c r="C98" s="11">
        <v>8.52</v>
      </c>
      <c r="D98" s="82">
        <v>140.61000000000001</v>
      </c>
      <c r="E98" s="77">
        <v>0.25600000000000001</v>
      </c>
      <c r="F98" s="166"/>
      <c r="G98" s="84">
        <v>0.37</v>
      </c>
      <c r="H98" s="85"/>
      <c r="I98" s="77">
        <v>0.37</v>
      </c>
      <c r="J98" s="86">
        <v>14</v>
      </c>
      <c r="K98" s="84">
        <v>0.5</v>
      </c>
      <c r="L98" s="167"/>
      <c r="M98" s="223"/>
      <c r="N98" s="223"/>
      <c r="O98" s="223"/>
      <c r="P98" s="77"/>
      <c r="Q98" s="78">
        <f t="shared" si="0"/>
        <v>42.996160000000003</v>
      </c>
      <c r="R98" s="88">
        <f t="shared" si="1"/>
        <v>5.0464976525821603</v>
      </c>
      <c r="S98" s="169">
        <f t="shared" si="2"/>
        <v>4205.4147104851336</v>
      </c>
      <c r="T98" s="81">
        <v>2</v>
      </c>
    </row>
    <row r="99" spans="2:20" ht="13" x14ac:dyDescent="0.3">
      <c r="B99" s="68">
        <v>14</v>
      </c>
      <c r="C99" s="11">
        <v>1.21</v>
      </c>
      <c r="D99" s="82">
        <v>14.45</v>
      </c>
      <c r="E99" s="77">
        <v>0.25600000000000001</v>
      </c>
      <c r="F99" s="166"/>
      <c r="G99" s="84">
        <v>0.37</v>
      </c>
      <c r="H99" s="85">
        <v>6.19</v>
      </c>
      <c r="I99" s="77">
        <v>0.37</v>
      </c>
      <c r="J99" s="86"/>
      <c r="K99" s="84">
        <v>0.5</v>
      </c>
      <c r="L99" s="167"/>
      <c r="M99" s="223"/>
      <c r="N99" s="223"/>
      <c r="O99" s="223"/>
      <c r="P99" s="77"/>
      <c r="Q99" s="78">
        <f t="shared" si="0"/>
        <v>5.9894999999999996</v>
      </c>
      <c r="R99" s="88">
        <f t="shared" si="1"/>
        <v>4.95</v>
      </c>
      <c r="S99" s="169">
        <f t="shared" si="2"/>
        <v>4125</v>
      </c>
      <c r="T99" s="81">
        <v>2</v>
      </c>
    </row>
    <row r="100" spans="2:20" ht="13" x14ac:dyDescent="0.3">
      <c r="B100" s="68">
        <v>17</v>
      </c>
      <c r="C100" s="11">
        <v>5.3</v>
      </c>
      <c r="D100" s="82">
        <v>65.430000000000007</v>
      </c>
      <c r="E100" s="77">
        <v>0.25600000000000001</v>
      </c>
      <c r="F100" s="166"/>
      <c r="G100" s="84">
        <v>0.37</v>
      </c>
      <c r="H100" s="85">
        <v>41.66</v>
      </c>
      <c r="I100" s="77">
        <v>0.37</v>
      </c>
      <c r="J100" s="86">
        <v>9.5</v>
      </c>
      <c r="K100" s="84">
        <v>0.5</v>
      </c>
      <c r="L100" s="167"/>
      <c r="M100" s="223"/>
      <c r="N100" s="223"/>
      <c r="O100" s="223"/>
      <c r="P100" s="77"/>
      <c r="Q100" s="78">
        <f t="shared" si="0"/>
        <v>36.914279999999998</v>
      </c>
      <c r="R100" s="88">
        <f t="shared" si="1"/>
        <v>6.9649584905660378</v>
      </c>
      <c r="S100" s="168">
        <f t="shared" si="2"/>
        <v>5804.132075471698</v>
      </c>
      <c r="T100" s="81">
        <v>3</v>
      </c>
    </row>
    <row r="101" spans="2:20" ht="13" x14ac:dyDescent="0.3">
      <c r="B101" s="68">
        <v>32</v>
      </c>
      <c r="C101" s="11">
        <v>7.17</v>
      </c>
      <c r="D101" s="82">
        <v>96.28</v>
      </c>
      <c r="E101" s="77">
        <v>0.25600000000000001</v>
      </c>
      <c r="F101" s="166"/>
      <c r="G101" s="84">
        <v>0.37</v>
      </c>
      <c r="H101" s="85">
        <v>45.53</v>
      </c>
      <c r="I101" s="77">
        <v>0.37</v>
      </c>
      <c r="J101" s="86">
        <v>17.399999999999999</v>
      </c>
      <c r="K101" s="84">
        <v>0.5</v>
      </c>
      <c r="L101" s="167"/>
      <c r="M101" s="223"/>
      <c r="N101" s="223"/>
      <c r="O101" s="223"/>
      <c r="P101" s="77"/>
      <c r="Q101" s="78">
        <f t="shared" si="0"/>
        <v>50.193780000000004</v>
      </c>
      <c r="R101" s="88">
        <f t="shared" si="1"/>
        <v>7.0005271966527198</v>
      </c>
      <c r="S101" s="168">
        <f t="shared" si="2"/>
        <v>5833.7726638772665</v>
      </c>
      <c r="T101" s="81">
        <v>3</v>
      </c>
    </row>
    <row r="102" spans="2:20" ht="13" x14ac:dyDescent="0.3">
      <c r="B102" s="68">
        <v>78</v>
      </c>
      <c r="C102" s="11">
        <v>4.71</v>
      </c>
      <c r="D102" s="82">
        <v>78.55</v>
      </c>
      <c r="E102" s="77">
        <v>0.25600000000000001</v>
      </c>
      <c r="F102" s="166"/>
      <c r="G102" s="84">
        <v>0.37</v>
      </c>
      <c r="H102" s="85">
        <v>16.559999999999999</v>
      </c>
      <c r="I102" s="77">
        <v>0.37</v>
      </c>
      <c r="J102" s="86">
        <v>7</v>
      </c>
      <c r="K102" s="84">
        <v>0.5</v>
      </c>
      <c r="L102" s="167"/>
      <c r="M102" s="223"/>
      <c r="N102" s="223"/>
      <c r="O102" s="223"/>
      <c r="P102" s="77"/>
      <c r="Q102" s="78">
        <f t="shared" si="0"/>
        <v>29.735999999999997</v>
      </c>
      <c r="R102" s="88">
        <f t="shared" si="1"/>
        <v>6.3133757961783434</v>
      </c>
      <c r="S102" s="168">
        <f t="shared" si="2"/>
        <v>5261.1464968152859</v>
      </c>
      <c r="T102" s="81">
        <v>3</v>
      </c>
    </row>
    <row r="103" spans="2:20" ht="13" x14ac:dyDescent="0.3">
      <c r="B103" s="68">
        <v>77</v>
      </c>
      <c r="C103" s="11">
        <v>2.15</v>
      </c>
      <c r="D103" s="82">
        <v>31.78</v>
      </c>
      <c r="E103" s="77">
        <v>0.25600000000000001</v>
      </c>
      <c r="F103" s="166"/>
      <c r="G103" s="84">
        <v>0.37</v>
      </c>
      <c r="H103" s="85">
        <v>10.98</v>
      </c>
      <c r="I103" s="77">
        <v>0.37</v>
      </c>
      <c r="J103" s="86">
        <v>5</v>
      </c>
      <c r="K103" s="84">
        <v>0.5</v>
      </c>
      <c r="L103" s="167"/>
      <c r="M103" s="223"/>
      <c r="N103" s="223"/>
      <c r="O103" s="223"/>
      <c r="P103" s="77"/>
      <c r="Q103" s="78">
        <f t="shared" si="0"/>
        <v>14.69828</v>
      </c>
      <c r="R103" s="88">
        <f t="shared" si="1"/>
        <v>6.8364093023255821</v>
      </c>
      <c r="S103" s="168">
        <f t="shared" si="2"/>
        <v>5697.0077519379847</v>
      </c>
      <c r="T103" s="81">
        <v>3</v>
      </c>
    </row>
    <row r="104" spans="2:20" ht="13" x14ac:dyDescent="0.3">
      <c r="B104" s="68">
        <v>51</v>
      </c>
      <c r="C104" s="11">
        <v>11.33</v>
      </c>
      <c r="D104" s="82">
        <v>140.1</v>
      </c>
      <c r="E104" s="77">
        <v>0.25600000000000001</v>
      </c>
      <c r="F104" s="166"/>
      <c r="G104" s="84">
        <v>0.37</v>
      </c>
      <c r="H104" s="85">
        <v>55.63</v>
      </c>
      <c r="I104" s="77">
        <v>0.37</v>
      </c>
      <c r="J104" s="86">
        <v>48.2</v>
      </c>
      <c r="K104" s="84">
        <v>0.5</v>
      </c>
      <c r="L104" s="167"/>
      <c r="M104" s="223"/>
      <c r="N104" s="223"/>
      <c r="O104" s="223"/>
      <c r="P104" s="77"/>
      <c r="Q104" s="78">
        <f t="shared" si="0"/>
        <v>80.548699999999997</v>
      </c>
      <c r="R104" s="88">
        <f t="shared" si="1"/>
        <v>7.1093292144748448</v>
      </c>
      <c r="S104" s="168">
        <f t="shared" si="2"/>
        <v>5924.4410120623706</v>
      </c>
      <c r="T104" s="81">
        <v>3</v>
      </c>
    </row>
    <row r="105" spans="2:20" ht="13" x14ac:dyDescent="0.3">
      <c r="B105" s="68">
        <v>59</v>
      </c>
      <c r="C105" s="11">
        <v>2.66</v>
      </c>
      <c r="D105" s="82">
        <v>23.75</v>
      </c>
      <c r="E105" s="77">
        <v>0.25600000000000001</v>
      </c>
      <c r="F105" s="166"/>
      <c r="G105" s="84">
        <v>0.37</v>
      </c>
      <c r="H105" s="85"/>
      <c r="I105" s="77">
        <v>0.37</v>
      </c>
      <c r="J105" s="86"/>
      <c r="K105" s="84">
        <v>0.5</v>
      </c>
      <c r="L105" s="167"/>
      <c r="M105" s="223"/>
      <c r="N105" s="223"/>
      <c r="O105" s="223"/>
      <c r="P105" s="77"/>
      <c r="Q105" s="78">
        <f t="shared" si="0"/>
        <v>6.08</v>
      </c>
      <c r="R105" s="88">
        <f t="shared" si="1"/>
        <v>2.2857142857142856</v>
      </c>
      <c r="S105" s="169">
        <f t="shared" si="2"/>
        <v>1904.7619047619048</v>
      </c>
      <c r="T105" s="81">
        <v>1</v>
      </c>
    </row>
    <row r="106" spans="2:20" ht="13" x14ac:dyDescent="0.3">
      <c r="B106" s="68">
        <v>76</v>
      </c>
      <c r="C106" s="11">
        <v>9.6</v>
      </c>
      <c r="D106" s="82"/>
      <c r="E106" s="77">
        <v>0.25600000000000001</v>
      </c>
      <c r="F106" s="166"/>
      <c r="G106" s="84">
        <v>0.37</v>
      </c>
      <c r="H106" s="85"/>
      <c r="I106" s="77">
        <v>0.37</v>
      </c>
      <c r="J106" s="86">
        <v>58</v>
      </c>
      <c r="K106" s="84">
        <v>0.5</v>
      </c>
      <c r="L106" s="167"/>
      <c r="M106" s="223"/>
      <c r="N106" s="223"/>
      <c r="O106" s="223"/>
      <c r="P106" s="77"/>
      <c r="Q106" s="78">
        <f t="shared" si="0"/>
        <v>29</v>
      </c>
      <c r="R106" s="88">
        <f t="shared" si="1"/>
        <v>3.0208333333333335</v>
      </c>
      <c r="S106" s="169">
        <f t="shared" si="2"/>
        <v>2517.3611111111113</v>
      </c>
      <c r="T106" s="81">
        <v>1</v>
      </c>
    </row>
    <row r="107" spans="2:20" ht="13" x14ac:dyDescent="0.3">
      <c r="B107" s="68">
        <v>31</v>
      </c>
      <c r="C107" s="11">
        <v>7.41</v>
      </c>
      <c r="D107" s="82"/>
      <c r="E107" s="77">
        <v>0.25600000000000001</v>
      </c>
      <c r="F107" s="166"/>
      <c r="G107" s="84">
        <v>0.37</v>
      </c>
      <c r="H107" s="85"/>
      <c r="I107" s="77">
        <v>0.37</v>
      </c>
      <c r="J107" s="86">
        <v>14.4</v>
      </c>
      <c r="K107" s="84">
        <v>0.5</v>
      </c>
      <c r="L107" s="167"/>
      <c r="M107" s="223"/>
      <c r="N107" s="223"/>
      <c r="O107" s="223"/>
      <c r="P107" s="77"/>
      <c r="Q107" s="78">
        <f t="shared" si="0"/>
        <v>7.2</v>
      </c>
      <c r="R107" s="88">
        <f t="shared" si="1"/>
        <v>0.97165991902834004</v>
      </c>
      <c r="S107" s="169">
        <f t="shared" si="2"/>
        <v>809.71659919028343</v>
      </c>
      <c r="T107" s="81">
        <v>1</v>
      </c>
    </row>
    <row r="108" spans="2:20" ht="13" x14ac:dyDescent="0.3">
      <c r="B108" s="68">
        <v>75</v>
      </c>
      <c r="C108" s="11">
        <v>4.51</v>
      </c>
      <c r="D108" s="82"/>
      <c r="E108" s="77">
        <v>0.25600000000000001</v>
      </c>
      <c r="F108" s="166"/>
      <c r="G108" s="84">
        <v>0.37</v>
      </c>
      <c r="H108" s="85"/>
      <c r="I108" s="77">
        <v>0.37</v>
      </c>
      <c r="J108" s="86">
        <v>22.3</v>
      </c>
      <c r="K108" s="84">
        <v>0.5</v>
      </c>
      <c r="L108" s="167"/>
      <c r="M108" s="223"/>
      <c r="N108" s="223"/>
      <c r="O108" s="223"/>
      <c r="P108" s="77"/>
      <c r="Q108" s="78">
        <f t="shared" si="0"/>
        <v>11.15</v>
      </c>
      <c r="R108" s="88">
        <f t="shared" si="1"/>
        <v>2.4722838137472287</v>
      </c>
      <c r="S108" s="169">
        <f t="shared" si="2"/>
        <v>2060.2365114560239</v>
      </c>
      <c r="T108" s="81">
        <v>1</v>
      </c>
    </row>
    <row r="109" spans="2:20" ht="13" x14ac:dyDescent="0.3">
      <c r="B109" s="68">
        <v>43</v>
      </c>
      <c r="C109" s="11">
        <v>4.43</v>
      </c>
      <c r="D109" s="82"/>
      <c r="E109" s="77">
        <v>0.25600000000000001</v>
      </c>
      <c r="F109" s="166"/>
      <c r="G109" s="84">
        <v>0.37</v>
      </c>
      <c r="H109" s="85"/>
      <c r="I109" s="77">
        <v>0.37</v>
      </c>
      <c r="J109" s="86">
        <v>17</v>
      </c>
      <c r="K109" s="84">
        <v>0.5</v>
      </c>
      <c r="L109" s="167"/>
      <c r="M109" s="223"/>
      <c r="N109" s="223"/>
      <c r="O109" s="223"/>
      <c r="P109" s="77"/>
      <c r="Q109" s="78">
        <f t="shared" si="0"/>
        <v>8.5</v>
      </c>
      <c r="R109" s="88">
        <f t="shared" si="1"/>
        <v>1.9187358916478556</v>
      </c>
      <c r="S109" s="169">
        <f t="shared" si="2"/>
        <v>1598.946576373213</v>
      </c>
      <c r="T109" s="81">
        <v>1</v>
      </c>
    </row>
    <row r="110" spans="2:20" ht="13" x14ac:dyDescent="0.3">
      <c r="B110" s="68">
        <v>41</v>
      </c>
      <c r="C110" s="11">
        <v>6.38</v>
      </c>
      <c r="D110" s="82"/>
      <c r="E110" s="77">
        <v>0.25600000000000001</v>
      </c>
      <c r="F110" s="166"/>
      <c r="G110" s="84">
        <v>0.37</v>
      </c>
      <c r="H110" s="85"/>
      <c r="I110" s="77">
        <v>0.37</v>
      </c>
      <c r="J110" s="86">
        <v>38.200000000000003</v>
      </c>
      <c r="K110" s="84">
        <v>0.5</v>
      </c>
      <c r="L110" s="167"/>
      <c r="M110" s="223"/>
      <c r="N110" s="223"/>
      <c r="O110" s="223"/>
      <c r="P110" s="77"/>
      <c r="Q110" s="78">
        <f t="shared" si="0"/>
        <v>19.100000000000001</v>
      </c>
      <c r="R110" s="88">
        <f t="shared" si="1"/>
        <v>2.9937304075235112</v>
      </c>
      <c r="S110" s="169">
        <f t="shared" si="2"/>
        <v>2494.7753396029261</v>
      </c>
      <c r="T110" s="81">
        <v>1</v>
      </c>
    </row>
    <row r="111" spans="2:20" ht="13" x14ac:dyDescent="0.3">
      <c r="B111" s="89" t="s">
        <v>12</v>
      </c>
      <c r="C111" s="11">
        <v>1</v>
      </c>
      <c r="D111" s="82"/>
      <c r="E111" s="77">
        <v>0.2</v>
      </c>
      <c r="F111" s="166"/>
      <c r="G111" s="84"/>
      <c r="H111" s="85">
        <f>(((6*11260)+(8*11260))/1000)</f>
        <v>157.63999999999999</v>
      </c>
      <c r="I111" s="77">
        <v>0.37</v>
      </c>
      <c r="J111" s="86"/>
      <c r="K111" s="84">
        <v>0.5</v>
      </c>
      <c r="L111" s="167"/>
      <c r="M111" s="223"/>
      <c r="N111" s="223"/>
      <c r="O111" s="223"/>
      <c r="P111" s="77"/>
      <c r="Q111" s="78">
        <f t="shared" si="0"/>
        <v>58.326799999999992</v>
      </c>
      <c r="R111" s="88">
        <f t="shared" si="1"/>
        <v>58.326799999999992</v>
      </c>
      <c r="S111" s="169"/>
      <c r="T111" s="81"/>
    </row>
    <row r="112" spans="2:20" ht="13" x14ac:dyDescent="0.3">
      <c r="B112" s="89"/>
      <c r="C112" s="11">
        <v>1</v>
      </c>
      <c r="D112" s="82"/>
      <c r="E112" s="77"/>
      <c r="F112" s="166"/>
      <c r="G112" s="84"/>
      <c r="H112" s="85"/>
      <c r="I112" s="77">
        <v>0.37</v>
      </c>
      <c r="J112" s="86"/>
      <c r="K112" s="84">
        <v>0.5</v>
      </c>
      <c r="L112" s="167"/>
      <c r="M112" s="223"/>
      <c r="N112" s="223"/>
      <c r="O112" s="223"/>
      <c r="P112" s="77"/>
      <c r="Q112" s="78">
        <f t="shared" si="0"/>
        <v>0</v>
      </c>
      <c r="R112" s="88">
        <f t="shared" si="1"/>
        <v>0</v>
      </c>
      <c r="S112" s="168">
        <f>+R112*1000/1.2</f>
        <v>0</v>
      </c>
      <c r="T112" s="81"/>
    </row>
    <row r="113" spans="2:20" ht="13" x14ac:dyDescent="0.3">
      <c r="B113" s="89" t="s">
        <v>32</v>
      </c>
      <c r="C113" s="11">
        <v>1</v>
      </c>
      <c r="D113" s="82">
        <f>16640*16/1000</f>
        <v>266.24</v>
      </c>
      <c r="E113" s="90">
        <v>0.25</v>
      </c>
      <c r="F113" s="166"/>
      <c r="G113" s="91"/>
      <c r="H113" s="85"/>
      <c r="I113" s="90">
        <v>0.37</v>
      </c>
      <c r="J113" s="86">
        <v>16</v>
      </c>
      <c r="K113" s="91">
        <v>0.5</v>
      </c>
      <c r="L113" s="167"/>
      <c r="M113" s="223"/>
      <c r="N113" s="223"/>
      <c r="O113" s="223"/>
      <c r="P113" s="90"/>
      <c r="Q113" s="78">
        <f t="shared" si="0"/>
        <v>74.56</v>
      </c>
      <c r="R113" s="88">
        <f t="shared" si="1"/>
        <v>74.56</v>
      </c>
      <c r="S113" s="168">
        <f>+R113*1000/1.2</f>
        <v>62133.333333333336</v>
      </c>
      <c r="T113" s="81"/>
    </row>
    <row r="114" spans="2:20" ht="13" x14ac:dyDescent="0.3">
      <c r="B114" s="89"/>
      <c r="C114" s="11">
        <v>1</v>
      </c>
      <c r="D114" s="82"/>
      <c r="E114" s="77"/>
      <c r="F114" s="166"/>
      <c r="G114" s="84"/>
      <c r="H114" s="85"/>
      <c r="I114" s="77"/>
      <c r="J114" s="86"/>
      <c r="K114" s="84"/>
      <c r="L114" s="167"/>
      <c r="M114" s="223"/>
      <c r="N114" s="223"/>
      <c r="O114" s="223"/>
      <c r="P114" s="77"/>
      <c r="Q114" s="78"/>
      <c r="R114" s="88">
        <f t="shared" si="1"/>
        <v>0</v>
      </c>
      <c r="S114" s="168">
        <f>+R114*1000/1.2</f>
        <v>0</v>
      </c>
      <c r="T114" s="81"/>
    </row>
    <row r="115" spans="2:20" ht="13.5" thickBot="1" x14ac:dyDescent="0.35">
      <c r="B115" s="89"/>
      <c r="C115" s="11">
        <v>1</v>
      </c>
      <c r="D115" s="82"/>
      <c r="E115" s="77"/>
      <c r="F115" s="92"/>
      <c r="G115" s="93"/>
      <c r="H115" s="85"/>
      <c r="I115" s="77"/>
      <c r="J115" s="92"/>
      <c r="K115" s="93"/>
      <c r="L115" s="170"/>
      <c r="M115" s="224"/>
      <c r="N115" s="224"/>
      <c r="O115" s="224"/>
      <c r="P115" s="77"/>
      <c r="Q115" s="94"/>
      <c r="R115" s="95">
        <f t="shared" si="1"/>
        <v>0</v>
      </c>
      <c r="S115" s="171">
        <f>+R115*1000/1.2</f>
        <v>0</v>
      </c>
      <c r="T115" s="81"/>
    </row>
    <row r="116" spans="2:20" x14ac:dyDescent="0.25">
      <c r="B116" s="96" t="s">
        <v>33</v>
      </c>
      <c r="C116" s="81"/>
      <c r="D116" s="97">
        <f>SUM(D96:D115)</f>
        <v>1076.27</v>
      </c>
      <c r="E116" s="98">
        <f>+E110</f>
        <v>0.25600000000000001</v>
      </c>
      <c r="F116" s="99">
        <f>F117*G116/1000</f>
        <v>30.317503999999996</v>
      </c>
      <c r="G116" s="100">
        <v>0.37</v>
      </c>
      <c r="H116" s="97">
        <f>SUM(H96:H115)</f>
        <v>446.06</v>
      </c>
      <c r="I116" s="98">
        <v>0.37</v>
      </c>
      <c r="J116" s="97">
        <f>SUM(J96:J115)</f>
        <v>327.52999999999997</v>
      </c>
      <c r="K116" s="101">
        <v>0.5</v>
      </c>
      <c r="L116" s="102"/>
      <c r="M116" s="65"/>
      <c r="N116" s="65"/>
      <c r="O116" s="65"/>
      <c r="P116" s="103"/>
      <c r="Q116" s="104"/>
      <c r="R116" s="105"/>
      <c r="S116" s="106"/>
    </row>
    <row r="117" spans="2:20" x14ac:dyDescent="0.25">
      <c r="B117" s="96" t="s">
        <v>34</v>
      </c>
      <c r="C117" s="81"/>
      <c r="D117" s="97">
        <f>D116*E116</f>
        <v>275.52512000000002</v>
      </c>
      <c r="E117" s="98"/>
      <c r="F117" s="107">
        <f>+F121*F119</f>
        <v>81939.199999999997</v>
      </c>
      <c r="G117" s="108"/>
      <c r="H117" s="97">
        <f>H116*I116</f>
        <v>165.04220000000001</v>
      </c>
      <c r="I117" s="103"/>
      <c r="J117" s="97">
        <f>J116*K116</f>
        <v>163.76499999999999</v>
      </c>
      <c r="K117" s="103"/>
      <c r="L117" s="97">
        <f>L116*P116</f>
        <v>0</v>
      </c>
      <c r="M117" s="225"/>
      <c r="N117" s="225"/>
      <c r="O117" s="225"/>
      <c r="P117" s="103"/>
      <c r="Q117" s="109"/>
      <c r="R117" s="53"/>
      <c r="S117" s="110"/>
    </row>
    <row r="118" spans="2:20" x14ac:dyDescent="0.25">
      <c r="B118" s="111"/>
      <c r="C118" s="112"/>
      <c r="D118" s="69"/>
      <c r="E118" s="112"/>
      <c r="F118" s="23"/>
      <c r="G118" s="113"/>
      <c r="H118" s="22"/>
      <c r="I118" s="112"/>
      <c r="J118" s="22"/>
      <c r="K118" s="112"/>
      <c r="L118" s="22"/>
      <c r="M118" s="112"/>
      <c r="N118" s="112"/>
      <c r="O118" s="112"/>
      <c r="P118" s="112"/>
      <c r="Q118" s="109"/>
      <c r="R118" s="53"/>
      <c r="S118" s="110"/>
    </row>
    <row r="119" spans="2:20" ht="13" x14ac:dyDescent="0.3">
      <c r="B119" s="114" t="s">
        <v>35</v>
      </c>
      <c r="C119" s="115"/>
      <c r="D119" s="116">
        <v>1.18</v>
      </c>
      <c r="E119" s="115"/>
      <c r="F119" s="117">
        <v>1.24</v>
      </c>
      <c r="G119" s="118"/>
      <c r="H119" s="116">
        <v>1.34</v>
      </c>
      <c r="I119" s="115"/>
      <c r="J119" s="116">
        <v>1.39</v>
      </c>
      <c r="L119" s="172"/>
      <c r="M119" s="115"/>
      <c r="N119" s="115"/>
      <c r="O119" s="115"/>
      <c r="P119" s="115"/>
      <c r="Q119" s="119"/>
      <c r="R119" s="120"/>
      <c r="S119" s="110"/>
    </row>
    <row r="120" spans="2:20" x14ac:dyDescent="0.25">
      <c r="B120" s="121"/>
      <c r="C120" s="53"/>
      <c r="D120" s="122"/>
      <c r="E120" s="53"/>
      <c r="F120" s="109"/>
      <c r="G120" s="123"/>
      <c r="H120" s="122"/>
      <c r="I120" s="53"/>
      <c r="J120" s="122"/>
      <c r="K120" s="53"/>
      <c r="L120" s="122"/>
      <c r="M120" s="53"/>
      <c r="N120" s="53"/>
      <c r="O120" s="53"/>
      <c r="P120" s="53"/>
      <c r="Q120" s="121"/>
      <c r="R120" s="44"/>
      <c r="S120" s="110"/>
    </row>
    <row r="121" spans="2:20" x14ac:dyDescent="0.25">
      <c r="B121" s="124" t="s">
        <v>36</v>
      </c>
      <c r="C121" s="125"/>
      <c r="D121" s="126">
        <f>+D117/D119*1000</f>
        <v>233495.86440677967</v>
      </c>
      <c r="E121" s="125"/>
      <c r="F121" s="127">
        <v>66080</v>
      </c>
      <c r="G121" s="128"/>
      <c r="H121" s="126">
        <f>+H117/H119*1000</f>
        <v>123165.82089552238</v>
      </c>
      <c r="I121" s="125"/>
      <c r="J121" s="126">
        <f>+J117/J119*1000</f>
        <v>117816.54676258992</v>
      </c>
      <c r="K121" s="125"/>
      <c r="L121" s="126" t="e">
        <f>+L117/L119*1000</f>
        <v>#DIV/0!</v>
      </c>
      <c r="M121" s="226"/>
      <c r="N121" s="226"/>
      <c r="O121" s="226"/>
      <c r="P121" s="125"/>
      <c r="Q121" s="121"/>
      <c r="R121" s="44"/>
      <c r="S121" s="110"/>
    </row>
    <row r="122" spans="2:20" x14ac:dyDescent="0.25">
      <c r="B122" s="129" t="s">
        <v>37</v>
      </c>
      <c r="C122" s="130"/>
      <c r="D122" s="131">
        <f>+D121*0.9</f>
        <v>210146.27796610171</v>
      </c>
      <c r="E122" s="132" t="s">
        <v>47</v>
      </c>
      <c r="F122" s="173"/>
      <c r="G122" s="174"/>
      <c r="H122" s="131">
        <f>+H121*0.95</f>
        <v>117007.52985074626</v>
      </c>
      <c r="I122" s="132" t="s">
        <v>48</v>
      </c>
      <c r="J122" s="133">
        <f>+J121*0.97</f>
        <v>114282.05035971222</v>
      </c>
      <c r="K122" s="132" t="s">
        <v>49</v>
      </c>
      <c r="L122" s="175"/>
      <c r="M122" s="175"/>
      <c r="N122" s="175"/>
      <c r="O122" s="175"/>
      <c r="P122" s="130"/>
      <c r="Q122" s="121"/>
      <c r="R122" s="44"/>
      <c r="S122" s="110"/>
    </row>
    <row r="123" spans="2:20" ht="13" x14ac:dyDescent="0.3">
      <c r="B123" s="119" t="s">
        <v>41</v>
      </c>
      <c r="C123" s="134"/>
      <c r="D123" s="135">
        <v>160000</v>
      </c>
      <c r="E123" s="134"/>
      <c r="F123" s="136">
        <v>66080</v>
      </c>
      <c r="G123" s="137"/>
      <c r="H123" s="135">
        <v>73216</v>
      </c>
      <c r="I123" s="134"/>
      <c r="J123" s="138">
        <v>47158</v>
      </c>
      <c r="K123" s="134"/>
      <c r="L123" s="138"/>
      <c r="M123" s="138"/>
      <c r="N123" s="138"/>
      <c r="O123" s="138"/>
      <c r="P123" s="134"/>
      <c r="Q123" s="119"/>
      <c r="R123" s="120"/>
      <c r="S123" s="110"/>
    </row>
    <row r="124" spans="2:20" x14ac:dyDescent="0.25">
      <c r="B124" s="139"/>
      <c r="C124" s="81"/>
      <c r="D124" s="122"/>
      <c r="E124" s="81"/>
      <c r="F124" s="109"/>
      <c r="G124" s="123"/>
      <c r="H124" s="122"/>
      <c r="I124" s="81"/>
      <c r="J124" s="102"/>
      <c r="K124" s="81"/>
      <c r="L124" s="122"/>
      <c r="M124" s="53"/>
      <c r="N124" s="53"/>
      <c r="O124" s="53"/>
      <c r="P124" s="81"/>
      <c r="Q124" s="121"/>
      <c r="R124" s="44"/>
      <c r="S124" s="110"/>
    </row>
    <row r="125" spans="2:20" ht="13" thickBot="1" x14ac:dyDescent="0.3">
      <c r="B125" s="140" t="s">
        <v>42</v>
      </c>
      <c r="C125" s="141"/>
      <c r="D125" s="142">
        <v>184000</v>
      </c>
      <c r="E125" s="141"/>
      <c r="F125" s="143"/>
      <c r="G125" s="144"/>
      <c r="H125" s="142"/>
      <c r="I125" s="141"/>
      <c r="J125" s="145"/>
      <c r="K125" s="141"/>
      <c r="L125" s="142"/>
      <c r="M125" s="141"/>
      <c r="N125" s="141"/>
      <c r="O125" s="141"/>
      <c r="P125" s="141"/>
      <c r="Q125" s="121"/>
      <c r="R125" s="44"/>
      <c r="S125" s="110"/>
      <c r="T125" s="44"/>
    </row>
    <row r="126" spans="2:20" x14ac:dyDescent="0.25">
      <c r="B126" s="139"/>
      <c r="C126" s="81"/>
      <c r="D126" s="122"/>
      <c r="E126" s="81"/>
      <c r="F126" s="109"/>
      <c r="G126" s="123"/>
      <c r="H126" s="122"/>
      <c r="I126" s="81"/>
      <c r="J126" s="102"/>
      <c r="K126" s="81"/>
      <c r="L126" s="122"/>
      <c r="M126" s="53"/>
      <c r="N126" s="53"/>
      <c r="O126" s="53"/>
      <c r="P126" s="81"/>
      <c r="Q126" s="121"/>
      <c r="R126" s="44"/>
      <c r="S126" s="110"/>
      <c r="T126" s="44"/>
    </row>
    <row r="127" spans="2:20" ht="13.5" thickBot="1" x14ac:dyDescent="0.35">
      <c r="B127" s="146" t="s">
        <v>43</v>
      </c>
      <c r="C127" s="147"/>
      <c r="D127" s="148">
        <v>61466</v>
      </c>
      <c r="E127" s="147"/>
      <c r="F127" s="148">
        <v>47000</v>
      </c>
      <c r="G127" s="149" t="s">
        <v>50</v>
      </c>
      <c r="H127" s="148">
        <v>24960</v>
      </c>
      <c r="I127" s="147"/>
      <c r="J127" s="148">
        <v>73240</v>
      </c>
      <c r="K127" s="147"/>
      <c r="L127" s="150"/>
      <c r="M127" s="147"/>
      <c r="N127" s="147"/>
      <c r="O127" s="147"/>
      <c r="P127" s="147"/>
      <c r="Q127" s="151" t="s">
        <v>51</v>
      </c>
      <c r="R127" s="152"/>
      <c r="S127" s="153"/>
      <c r="T127" s="44"/>
    </row>
    <row r="128" spans="2:20" x14ac:dyDescent="0.25">
      <c r="B128" s="121"/>
      <c r="C128" s="81"/>
      <c r="D128" s="122"/>
      <c r="E128" s="81"/>
      <c r="F128" s="109"/>
      <c r="G128" s="123"/>
      <c r="H128" s="122"/>
      <c r="I128" s="81"/>
      <c r="J128" s="122"/>
      <c r="K128" s="81"/>
      <c r="L128" s="122"/>
      <c r="M128" s="53"/>
      <c r="N128" s="53"/>
      <c r="O128" s="53"/>
      <c r="P128" s="81"/>
      <c r="Q128" s="121"/>
      <c r="R128" s="44"/>
      <c r="S128" s="110"/>
      <c r="T128" s="44"/>
    </row>
    <row r="129" spans="2:20" ht="13" thickBot="1" x14ac:dyDescent="0.3">
      <c r="B129" s="154" t="s">
        <v>44</v>
      </c>
      <c r="C129" s="155"/>
      <c r="D129" s="156">
        <f>+D127/D121</f>
        <v>0.26324234973566113</v>
      </c>
      <c r="E129" s="155"/>
      <c r="F129" s="176">
        <f>+F127/F121</f>
        <v>0.71125907990314774</v>
      </c>
      <c r="G129" s="157"/>
      <c r="H129" s="156">
        <f>+H127/H121</f>
        <v>0.20265362434577339</v>
      </c>
      <c r="I129" s="155"/>
      <c r="J129" s="156">
        <f>+J127/J121</f>
        <v>0.62164442951790677</v>
      </c>
      <c r="K129" s="155"/>
      <c r="L129" s="158"/>
      <c r="M129" s="155"/>
      <c r="N129" s="155"/>
      <c r="O129" s="155"/>
      <c r="P129" s="155"/>
      <c r="Q129" s="159"/>
      <c r="R129" s="45"/>
      <c r="S129" s="160"/>
      <c r="T129" s="44"/>
    </row>
    <row r="130" spans="2:20" x14ac:dyDescent="0.25">
      <c r="C130" s="81"/>
      <c r="D130" s="81"/>
      <c r="E130" s="81"/>
      <c r="F130" s="161" t="s">
        <v>52</v>
      </c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20" x14ac:dyDescent="0.25">
      <c r="C131" s="81"/>
      <c r="D131" s="81"/>
      <c r="E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20" ht="13" x14ac:dyDescent="0.3">
      <c r="B132" s="162" t="s">
        <v>53</v>
      </c>
      <c r="C132" s="163"/>
      <c r="D132" s="163"/>
      <c r="E132" s="163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20" x14ac:dyDescent="0.25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</sheetData>
  <pageMargins left="0.51181102362204722" right="0.51181102362204722" top="0.74803149606299213" bottom="0.74803149606299213" header="0.31496062992125984" footer="0.31496062992125984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B3:V47"/>
  <sheetViews>
    <sheetView view="pageBreakPreview" zoomScale="65" zoomScaleNormal="62" zoomScaleSheetLayoutView="65" workbookViewId="0">
      <selection activeCell="F4" sqref="F4"/>
    </sheetView>
  </sheetViews>
  <sheetFormatPr defaultRowHeight="14.5" x14ac:dyDescent="0.35"/>
  <cols>
    <col min="1" max="1" width="3.54296875" customWidth="1"/>
    <col min="5" max="5" width="11.7265625" customWidth="1"/>
    <col min="16" max="16" width="5.453125" customWidth="1"/>
    <col min="17" max="17" width="8" customWidth="1"/>
    <col min="18" max="18" width="9.453125" customWidth="1"/>
  </cols>
  <sheetData>
    <row r="3" spans="2:22" ht="18" x14ac:dyDescent="0.4">
      <c r="B3" s="280" t="s">
        <v>95</v>
      </c>
      <c r="C3" s="281"/>
      <c r="D3" s="281"/>
      <c r="E3" s="281"/>
      <c r="F3" s="280" t="s">
        <v>96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2:22" ht="20" x14ac:dyDescent="0.4">
      <c r="B4" s="282">
        <f>+'Slættid og aftaler'!$B$4</f>
        <v>2017</v>
      </c>
      <c r="C4" s="281"/>
      <c r="D4" s="284"/>
      <c r="E4" s="285"/>
      <c r="F4" s="280" t="str">
        <f>+'Slættid og aftaler'!$F$4</f>
        <v>Mælkemanden</v>
      </c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81"/>
      <c r="R4" s="281"/>
      <c r="S4" s="281"/>
      <c r="T4" s="281"/>
      <c r="U4" s="281"/>
      <c r="V4" s="281"/>
    </row>
    <row r="5" spans="2:22" ht="15" thickBot="1" x14ac:dyDescent="0.4">
      <c r="B5" s="28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81"/>
      <c r="P5" s="281"/>
      <c r="Q5" s="306"/>
      <c r="R5" s="306"/>
      <c r="S5" s="284"/>
      <c r="T5" s="284"/>
      <c r="U5" s="284"/>
      <c r="V5" s="281"/>
    </row>
    <row r="6" spans="2:22" x14ac:dyDescent="0.35">
      <c r="B6" s="47"/>
      <c r="C6" s="191"/>
      <c r="D6" s="48" t="s">
        <v>16</v>
      </c>
      <c r="E6" s="49" t="s">
        <v>17</v>
      </c>
      <c r="F6" s="51" t="s">
        <v>69</v>
      </c>
      <c r="G6" s="49" t="s">
        <v>17</v>
      </c>
      <c r="H6" s="51" t="s">
        <v>19</v>
      </c>
      <c r="I6" s="49" t="s">
        <v>17</v>
      </c>
      <c r="J6" s="51" t="s">
        <v>20</v>
      </c>
      <c r="K6" s="49" t="s">
        <v>17</v>
      </c>
      <c r="L6" s="50">
        <v>5</v>
      </c>
      <c r="M6" s="49" t="s">
        <v>17</v>
      </c>
      <c r="N6" s="55" t="s">
        <v>21</v>
      </c>
      <c r="O6" s="55" t="s">
        <v>22</v>
      </c>
      <c r="P6" s="335" t="s">
        <v>80</v>
      </c>
      <c r="Q6" s="336"/>
      <c r="R6" s="337"/>
      <c r="S6" s="278" t="s">
        <v>78</v>
      </c>
      <c r="T6" s="47"/>
      <c r="U6" s="197"/>
      <c r="V6" s="198"/>
    </row>
    <row r="7" spans="2:22" ht="15" thickBot="1" x14ac:dyDescent="0.4">
      <c r="B7" s="192" t="s">
        <v>25</v>
      </c>
      <c r="C7" s="193" t="s">
        <v>26</v>
      </c>
      <c r="D7" s="60" t="s">
        <v>27</v>
      </c>
      <c r="E7" s="187" t="s">
        <v>10</v>
      </c>
      <c r="F7" s="60" t="s">
        <v>27</v>
      </c>
      <c r="G7" s="187" t="s">
        <v>10</v>
      </c>
      <c r="H7" s="60" t="s">
        <v>27</v>
      </c>
      <c r="I7" s="187" t="s">
        <v>10</v>
      </c>
      <c r="J7" s="63" t="s">
        <v>27</v>
      </c>
      <c r="K7" s="187" t="s">
        <v>10</v>
      </c>
      <c r="L7" s="63" t="s">
        <v>27</v>
      </c>
      <c r="M7" s="187" t="s">
        <v>10</v>
      </c>
      <c r="N7" s="66" t="s">
        <v>29</v>
      </c>
      <c r="O7" s="59" t="s">
        <v>30</v>
      </c>
      <c r="P7" s="277" t="s">
        <v>81</v>
      </c>
      <c r="Q7" s="305">
        <v>1.25</v>
      </c>
      <c r="R7" s="279" t="s">
        <v>82</v>
      </c>
      <c r="S7" s="274" t="s">
        <v>31</v>
      </c>
      <c r="T7" s="276" t="s">
        <v>79</v>
      </c>
      <c r="U7" s="275"/>
      <c r="V7" s="265"/>
    </row>
    <row r="8" spans="2:22" ht="15" thickBot="1" x14ac:dyDescent="0.4">
      <c r="B8" s="190"/>
      <c r="C8" s="23">
        <v>1</v>
      </c>
      <c r="D8" s="194"/>
      <c r="E8" s="72"/>
      <c r="F8" s="71"/>
      <c r="G8" s="72"/>
      <c r="H8" s="73"/>
      <c r="I8" s="70"/>
      <c r="J8" s="74"/>
      <c r="K8" s="75"/>
      <c r="L8" s="76"/>
      <c r="M8" s="77"/>
      <c r="N8" s="78">
        <f>+(D8*E8)+(F8*G8)+(H8*I8)+(J8*K8)+(L8*M8)</f>
        <v>0</v>
      </c>
      <c r="O8" s="79">
        <f t="shared" ref="O8:O33" si="0">+N8/C8</f>
        <v>0</v>
      </c>
      <c r="P8" s="333">
        <f>+O8*1000/Q7</f>
        <v>0</v>
      </c>
      <c r="Q8" s="334"/>
      <c r="R8" s="334"/>
      <c r="S8" s="81">
        <v>1</v>
      </c>
      <c r="T8" s="199"/>
      <c r="U8" s="44"/>
      <c r="V8" s="200"/>
    </row>
    <row r="9" spans="2:22" ht="15" thickBot="1" x14ac:dyDescent="0.4">
      <c r="B9" s="68"/>
      <c r="C9" s="26">
        <v>1</v>
      </c>
      <c r="D9" s="195"/>
      <c r="E9" s="84"/>
      <c r="F9" s="83"/>
      <c r="G9" s="84"/>
      <c r="H9" s="85"/>
      <c r="I9" s="77"/>
      <c r="J9" s="86"/>
      <c r="K9" s="84"/>
      <c r="L9" s="87"/>
      <c r="M9" s="77"/>
      <c r="N9" s="78">
        <f>+(D9*E9)+(F9*G9)+(H9*I9)+(J9*K9)+(L9*M9)</f>
        <v>0</v>
      </c>
      <c r="O9" s="88">
        <f t="shared" si="0"/>
        <v>0</v>
      </c>
      <c r="P9" s="333">
        <f>+O9*1000/Q7</f>
        <v>0</v>
      </c>
      <c r="Q9" s="334"/>
      <c r="R9" s="334"/>
      <c r="S9" s="81">
        <v>1</v>
      </c>
      <c r="T9" s="199"/>
      <c r="U9" s="44"/>
      <c r="V9" s="200"/>
    </row>
    <row r="10" spans="2:22" ht="15" thickBot="1" x14ac:dyDescent="0.4">
      <c r="B10" s="68"/>
      <c r="C10" s="26">
        <v>1</v>
      </c>
      <c r="D10" s="195"/>
      <c r="E10" s="84"/>
      <c r="F10" s="83"/>
      <c r="G10" s="84"/>
      <c r="H10" s="85"/>
      <c r="I10" s="77"/>
      <c r="J10" s="86"/>
      <c r="K10" s="84"/>
      <c r="L10" s="87"/>
      <c r="M10" s="77"/>
      <c r="N10" s="78">
        <f>+(D10*E10)+(F10*G10)+(H10*I10)+(J10*K10)+(L10*M10)</f>
        <v>0</v>
      </c>
      <c r="O10" s="88">
        <f t="shared" si="0"/>
        <v>0</v>
      </c>
      <c r="P10" s="333">
        <f>+O10*1000/Q7</f>
        <v>0</v>
      </c>
      <c r="Q10" s="334"/>
      <c r="R10" s="334"/>
      <c r="S10" s="81">
        <v>1</v>
      </c>
      <c r="T10" s="199"/>
      <c r="U10" s="44"/>
      <c r="V10" s="200"/>
    </row>
    <row r="11" spans="2:22" ht="15" thickBot="1" x14ac:dyDescent="0.4">
      <c r="B11" s="68"/>
      <c r="C11" s="26">
        <v>1</v>
      </c>
      <c r="D11" s="195"/>
      <c r="E11" s="84"/>
      <c r="F11" s="83"/>
      <c r="G11" s="84"/>
      <c r="H11" s="85"/>
      <c r="I11" s="77"/>
      <c r="J11" s="86"/>
      <c r="K11" s="84"/>
      <c r="L11" s="87"/>
      <c r="M11" s="77"/>
      <c r="N11" s="78">
        <f t="shared" ref="N11:N33" si="1">+(D11*E11)+(F11*G11)+(H11*I11)+(J11*K11)+(L11*M11)</f>
        <v>0</v>
      </c>
      <c r="O11" s="88">
        <f t="shared" si="0"/>
        <v>0</v>
      </c>
      <c r="P11" s="333">
        <f>+O11*1000/Q7</f>
        <v>0</v>
      </c>
      <c r="Q11" s="334"/>
      <c r="R11" s="334"/>
      <c r="S11" s="81">
        <v>1</v>
      </c>
      <c r="T11" s="199"/>
      <c r="U11" s="44"/>
      <c r="V11" s="200"/>
    </row>
    <row r="12" spans="2:22" ht="15" thickBot="1" x14ac:dyDescent="0.4">
      <c r="B12" s="68"/>
      <c r="C12" s="26">
        <v>1</v>
      </c>
      <c r="D12" s="195"/>
      <c r="E12" s="84"/>
      <c r="F12" s="83"/>
      <c r="G12" s="84"/>
      <c r="H12" s="85"/>
      <c r="I12" s="77"/>
      <c r="J12" s="86"/>
      <c r="K12" s="84"/>
      <c r="L12" s="87"/>
      <c r="M12" s="77"/>
      <c r="N12" s="78">
        <f t="shared" si="1"/>
        <v>0</v>
      </c>
      <c r="O12" s="88">
        <f t="shared" si="0"/>
        <v>0</v>
      </c>
      <c r="P12" s="333">
        <f>+O12*1000/Q7</f>
        <v>0</v>
      </c>
      <c r="Q12" s="334"/>
      <c r="R12" s="334"/>
      <c r="S12" s="81">
        <v>1</v>
      </c>
      <c r="T12" s="199"/>
      <c r="U12" s="44"/>
      <c r="V12" s="200"/>
    </row>
    <row r="13" spans="2:22" ht="15" thickBot="1" x14ac:dyDescent="0.4">
      <c r="B13" s="68"/>
      <c r="C13" s="26">
        <v>1</v>
      </c>
      <c r="D13" s="195"/>
      <c r="E13" s="84"/>
      <c r="F13" s="83"/>
      <c r="G13" s="84"/>
      <c r="H13" s="85"/>
      <c r="I13" s="77"/>
      <c r="J13" s="86"/>
      <c r="K13" s="84"/>
      <c r="L13" s="87"/>
      <c r="M13" s="77"/>
      <c r="N13" s="78">
        <f t="shared" si="1"/>
        <v>0</v>
      </c>
      <c r="O13" s="88">
        <f t="shared" si="0"/>
        <v>0</v>
      </c>
      <c r="P13" s="333">
        <f>+O13*1000/Q7</f>
        <v>0</v>
      </c>
      <c r="Q13" s="334"/>
      <c r="R13" s="334"/>
      <c r="S13" s="81">
        <v>1</v>
      </c>
      <c r="T13" s="199"/>
      <c r="U13" s="44"/>
      <c r="V13" s="200"/>
    </row>
    <row r="14" spans="2:22" ht="15" thickBot="1" x14ac:dyDescent="0.4">
      <c r="B14" s="68"/>
      <c r="C14" s="26">
        <v>1</v>
      </c>
      <c r="D14" s="195"/>
      <c r="E14" s="84"/>
      <c r="F14" s="83"/>
      <c r="G14" s="84"/>
      <c r="H14" s="85"/>
      <c r="I14" s="77"/>
      <c r="J14" s="86"/>
      <c r="K14" s="84"/>
      <c r="L14" s="87"/>
      <c r="M14" s="77"/>
      <c r="N14" s="78">
        <f t="shared" si="1"/>
        <v>0</v>
      </c>
      <c r="O14" s="88">
        <f t="shared" si="0"/>
        <v>0</v>
      </c>
      <c r="P14" s="333">
        <f>+O14*1000/Q7</f>
        <v>0</v>
      </c>
      <c r="Q14" s="334"/>
      <c r="R14" s="334"/>
      <c r="S14" s="81">
        <v>1</v>
      </c>
      <c r="T14" s="199"/>
      <c r="U14" s="44"/>
      <c r="V14" s="200"/>
    </row>
    <row r="15" spans="2:22" ht="15" thickBot="1" x14ac:dyDescent="0.4">
      <c r="B15" s="68"/>
      <c r="C15" s="26">
        <v>1</v>
      </c>
      <c r="D15" s="195"/>
      <c r="E15" s="84"/>
      <c r="F15" s="83"/>
      <c r="G15" s="84"/>
      <c r="H15" s="85"/>
      <c r="I15" s="77"/>
      <c r="J15" s="86"/>
      <c r="K15" s="84"/>
      <c r="L15" s="87"/>
      <c r="M15" s="77"/>
      <c r="N15" s="78">
        <f t="shared" si="1"/>
        <v>0</v>
      </c>
      <c r="O15" s="88">
        <f t="shared" si="0"/>
        <v>0</v>
      </c>
      <c r="P15" s="333">
        <f>+O15*1000/Q7</f>
        <v>0</v>
      </c>
      <c r="Q15" s="334"/>
      <c r="R15" s="334"/>
      <c r="S15" s="81">
        <v>1</v>
      </c>
      <c r="T15" s="199"/>
      <c r="U15" s="44"/>
      <c r="V15" s="200"/>
    </row>
    <row r="16" spans="2:22" ht="15" thickBot="1" x14ac:dyDescent="0.4">
      <c r="B16" s="68"/>
      <c r="C16" s="26">
        <v>1</v>
      </c>
      <c r="D16" s="195"/>
      <c r="E16" s="84"/>
      <c r="F16" s="83"/>
      <c r="G16" s="84"/>
      <c r="H16" s="85"/>
      <c r="I16" s="77"/>
      <c r="J16" s="86"/>
      <c r="K16" s="84"/>
      <c r="L16" s="87"/>
      <c r="M16" s="77"/>
      <c r="N16" s="78">
        <f t="shared" si="1"/>
        <v>0</v>
      </c>
      <c r="O16" s="88">
        <f t="shared" si="0"/>
        <v>0</v>
      </c>
      <c r="P16" s="333">
        <f>+O16*1000/Q7</f>
        <v>0</v>
      </c>
      <c r="Q16" s="334"/>
      <c r="R16" s="334"/>
      <c r="S16" s="81"/>
      <c r="T16" s="199"/>
      <c r="U16" s="44"/>
      <c r="V16" s="200"/>
    </row>
    <row r="17" spans="2:22" ht="15" thickBot="1" x14ac:dyDescent="0.4">
      <c r="B17" s="68"/>
      <c r="C17" s="26">
        <v>1</v>
      </c>
      <c r="D17" s="195"/>
      <c r="E17" s="84"/>
      <c r="F17" s="83"/>
      <c r="G17" s="84"/>
      <c r="H17" s="85"/>
      <c r="I17" s="77"/>
      <c r="J17" s="86"/>
      <c r="K17" s="84"/>
      <c r="L17" s="87"/>
      <c r="M17" s="77"/>
      <c r="N17" s="78">
        <f t="shared" si="1"/>
        <v>0</v>
      </c>
      <c r="O17" s="88">
        <f t="shared" si="0"/>
        <v>0</v>
      </c>
      <c r="P17" s="333">
        <f>+O17*1000/Q7</f>
        <v>0</v>
      </c>
      <c r="Q17" s="334"/>
      <c r="R17" s="334"/>
      <c r="S17" s="81"/>
      <c r="T17" s="199"/>
      <c r="U17" s="44"/>
      <c r="V17" s="200"/>
    </row>
    <row r="18" spans="2:22" ht="15" thickBot="1" x14ac:dyDescent="0.4">
      <c r="B18" s="68"/>
      <c r="C18" s="26">
        <v>1</v>
      </c>
      <c r="D18" s="195"/>
      <c r="E18" s="84"/>
      <c r="F18" s="83"/>
      <c r="G18" s="84"/>
      <c r="H18" s="85"/>
      <c r="I18" s="77"/>
      <c r="J18" s="86"/>
      <c r="K18" s="84"/>
      <c r="L18" s="87"/>
      <c r="M18" s="77"/>
      <c r="N18" s="78">
        <f t="shared" si="1"/>
        <v>0</v>
      </c>
      <c r="O18" s="88">
        <f t="shared" si="0"/>
        <v>0</v>
      </c>
      <c r="P18" s="333">
        <f>+O18*1000/Q7</f>
        <v>0</v>
      </c>
      <c r="Q18" s="334"/>
      <c r="R18" s="334"/>
      <c r="S18" s="81">
        <v>1</v>
      </c>
      <c r="T18" s="199"/>
      <c r="U18" s="44"/>
      <c r="V18" s="200"/>
    </row>
    <row r="19" spans="2:22" ht="15" thickBot="1" x14ac:dyDescent="0.4">
      <c r="B19" s="68"/>
      <c r="C19" s="26">
        <v>1</v>
      </c>
      <c r="D19" s="195"/>
      <c r="E19" s="84"/>
      <c r="F19" s="83"/>
      <c r="G19" s="84"/>
      <c r="H19" s="85"/>
      <c r="I19" s="77"/>
      <c r="J19" s="86"/>
      <c r="K19" s="84"/>
      <c r="L19" s="87"/>
      <c r="M19" s="77"/>
      <c r="N19" s="78">
        <f t="shared" si="1"/>
        <v>0</v>
      </c>
      <c r="O19" s="88">
        <f t="shared" si="0"/>
        <v>0</v>
      </c>
      <c r="P19" s="333">
        <f>+O19*1000/Q7</f>
        <v>0</v>
      </c>
      <c r="Q19" s="334"/>
      <c r="R19" s="334"/>
      <c r="S19" s="81">
        <v>1</v>
      </c>
      <c r="T19" s="199"/>
      <c r="U19" s="44"/>
      <c r="V19" s="200"/>
    </row>
    <row r="20" spans="2:22" ht="15" thickBot="1" x14ac:dyDescent="0.4">
      <c r="B20" s="68"/>
      <c r="C20" s="26">
        <v>1</v>
      </c>
      <c r="D20" s="195"/>
      <c r="E20" s="84"/>
      <c r="F20" s="83"/>
      <c r="G20" s="84"/>
      <c r="H20" s="85"/>
      <c r="I20" s="77"/>
      <c r="J20" s="86"/>
      <c r="K20" s="84"/>
      <c r="L20" s="87"/>
      <c r="M20" s="77"/>
      <c r="N20" s="78">
        <f t="shared" si="1"/>
        <v>0</v>
      </c>
      <c r="O20" s="88">
        <f t="shared" si="0"/>
        <v>0</v>
      </c>
      <c r="P20" s="333">
        <f>+O20*1000/Q7</f>
        <v>0</v>
      </c>
      <c r="Q20" s="334"/>
      <c r="R20" s="334"/>
      <c r="S20" s="81"/>
      <c r="T20" s="199"/>
      <c r="U20" s="44"/>
      <c r="V20" s="200"/>
    </row>
    <row r="21" spans="2:22" ht="15" thickBot="1" x14ac:dyDescent="0.4">
      <c r="B21" s="68"/>
      <c r="C21" s="26">
        <v>1</v>
      </c>
      <c r="D21" s="195"/>
      <c r="E21" s="84"/>
      <c r="F21" s="83"/>
      <c r="G21" s="84"/>
      <c r="H21" s="85"/>
      <c r="I21" s="77"/>
      <c r="J21" s="86"/>
      <c r="K21" s="84"/>
      <c r="L21" s="87"/>
      <c r="M21" s="77"/>
      <c r="N21" s="78">
        <f t="shared" si="1"/>
        <v>0</v>
      </c>
      <c r="O21" s="88">
        <f t="shared" si="0"/>
        <v>0</v>
      </c>
      <c r="P21" s="333">
        <f>+O21*1000/Q7</f>
        <v>0</v>
      </c>
      <c r="Q21" s="334"/>
      <c r="R21" s="334"/>
      <c r="S21" s="81">
        <v>1</v>
      </c>
      <c r="T21" s="199"/>
      <c r="U21" s="44"/>
      <c r="V21" s="200"/>
    </row>
    <row r="22" spans="2:22" ht="15" thickBot="1" x14ac:dyDescent="0.4">
      <c r="B22" s="68"/>
      <c r="C22" s="26">
        <v>1</v>
      </c>
      <c r="D22" s="195"/>
      <c r="E22" s="84"/>
      <c r="F22" s="83"/>
      <c r="G22" s="84"/>
      <c r="H22" s="85"/>
      <c r="I22" s="77"/>
      <c r="J22" s="86"/>
      <c r="K22" s="84"/>
      <c r="L22" s="87"/>
      <c r="M22" s="77"/>
      <c r="N22" s="78">
        <f t="shared" si="1"/>
        <v>0</v>
      </c>
      <c r="O22" s="88">
        <f t="shared" si="0"/>
        <v>0</v>
      </c>
      <c r="P22" s="333">
        <f>+O22*1000/Q7</f>
        <v>0</v>
      </c>
      <c r="Q22" s="334"/>
      <c r="R22" s="334"/>
      <c r="S22" s="81">
        <v>1</v>
      </c>
      <c r="T22" s="199"/>
      <c r="U22" s="44"/>
      <c r="V22" s="200"/>
    </row>
    <row r="23" spans="2:22" ht="15" thickBot="1" x14ac:dyDescent="0.4">
      <c r="B23" s="68"/>
      <c r="C23" s="26">
        <v>1</v>
      </c>
      <c r="D23" s="195"/>
      <c r="E23" s="84"/>
      <c r="F23" s="83"/>
      <c r="G23" s="84"/>
      <c r="H23" s="85"/>
      <c r="I23" s="77"/>
      <c r="J23" s="86"/>
      <c r="K23" s="84"/>
      <c r="L23" s="87"/>
      <c r="M23" s="77"/>
      <c r="N23" s="78">
        <f t="shared" si="1"/>
        <v>0</v>
      </c>
      <c r="O23" s="88">
        <f t="shared" si="0"/>
        <v>0</v>
      </c>
      <c r="P23" s="333">
        <f>+O23*1000/Q7</f>
        <v>0</v>
      </c>
      <c r="Q23" s="334"/>
      <c r="R23" s="334"/>
      <c r="S23" s="81">
        <v>1</v>
      </c>
      <c r="T23" s="254"/>
      <c r="U23" s="188"/>
      <c r="V23" s="255"/>
    </row>
    <row r="24" spans="2:22" ht="15" thickBot="1" x14ac:dyDescent="0.4">
      <c r="B24" s="68"/>
      <c r="C24" s="26">
        <v>1</v>
      </c>
      <c r="D24" s="195"/>
      <c r="E24" s="84"/>
      <c r="F24" s="83"/>
      <c r="G24" s="84"/>
      <c r="H24" s="85"/>
      <c r="I24" s="77"/>
      <c r="J24" s="86"/>
      <c r="K24" s="84"/>
      <c r="L24" s="87"/>
      <c r="M24" s="77"/>
      <c r="N24" s="78">
        <f t="shared" si="1"/>
        <v>0</v>
      </c>
      <c r="O24" s="88">
        <f t="shared" si="0"/>
        <v>0</v>
      </c>
      <c r="P24" s="333">
        <f>+O24*1000/Q7</f>
        <v>0</v>
      </c>
      <c r="Q24" s="334"/>
      <c r="R24" s="334"/>
      <c r="S24" s="81">
        <v>1</v>
      </c>
      <c r="T24" s="254"/>
      <c r="U24" s="188"/>
      <c r="V24" s="255"/>
    </row>
    <row r="25" spans="2:22" ht="15" thickBot="1" x14ac:dyDescent="0.4">
      <c r="B25" s="89"/>
      <c r="C25" s="25">
        <v>1</v>
      </c>
      <c r="D25" s="195"/>
      <c r="E25" s="84"/>
      <c r="F25" s="83"/>
      <c r="G25" s="84"/>
      <c r="H25" s="85"/>
      <c r="I25" s="77"/>
      <c r="J25" s="86"/>
      <c r="K25" s="84"/>
      <c r="L25" s="87"/>
      <c r="M25" s="77"/>
      <c r="N25" s="78">
        <f t="shared" si="1"/>
        <v>0</v>
      </c>
      <c r="O25" s="88">
        <f t="shared" si="0"/>
        <v>0</v>
      </c>
      <c r="P25" s="333">
        <f>+O25*1000/Q7</f>
        <v>0</v>
      </c>
      <c r="Q25" s="334"/>
      <c r="R25" s="334"/>
      <c r="S25" s="81">
        <v>1</v>
      </c>
      <c r="T25" s="199"/>
      <c r="U25" s="44"/>
      <c r="V25" s="200"/>
    </row>
    <row r="26" spans="2:22" ht="15" thickBot="1" x14ac:dyDescent="0.4">
      <c r="B26" s="89"/>
      <c r="C26" s="25">
        <v>1</v>
      </c>
      <c r="D26" s="195"/>
      <c r="E26" s="84"/>
      <c r="F26" s="83"/>
      <c r="G26" s="84"/>
      <c r="H26" s="85"/>
      <c r="I26" s="77"/>
      <c r="J26" s="86"/>
      <c r="K26" s="84"/>
      <c r="L26" s="87"/>
      <c r="M26" s="77"/>
      <c r="N26" s="78">
        <f t="shared" si="1"/>
        <v>0</v>
      </c>
      <c r="O26" s="88">
        <f t="shared" si="0"/>
        <v>0</v>
      </c>
      <c r="P26" s="333">
        <f>+O26*1000/Q7</f>
        <v>0</v>
      </c>
      <c r="Q26" s="334"/>
      <c r="R26" s="334"/>
      <c r="S26" s="81">
        <v>1</v>
      </c>
      <c r="T26" s="199"/>
      <c r="U26" s="44"/>
      <c r="V26" s="200"/>
    </row>
    <row r="27" spans="2:22" ht="15" thickBot="1" x14ac:dyDescent="0.4">
      <c r="B27" s="89"/>
      <c r="C27" s="25">
        <v>1</v>
      </c>
      <c r="D27" s="195"/>
      <c r="E27" s="84"/>
      <c r="F27" s="83"/>
      <c r="G27" s="84"/>
      <c r="H27" s="85"/>
      <c r="I27" s="77"/>
      <c r="J27" s="86"/>
      <c r="K27" s="84"/>
      <c r="L27" s="87"/>
      <c r="M27" s="77"/>
      <c r="N27" s="78">
        <f t="shared" si="1"/>
        <v>0</v>
      </c>
      <c r="O27" s="88">
        <f t="shared" si="0"/>
        <v>0</v>
      </c>
      <c r="P27" s="333">
        <f>+O27*1000/Q7</f>
        <v>0</v>
      </c>
      <c r="Q27" s="334"/>
      <c r="R27" s="334"/>
      <c r="S27" s="81">
        <v>1</v>
      </c>
      <c r="T27" s="199"/>
      <c r="U27" s="44"/>
      <c r="V27" s="200"/>
    </row>
    <row r="28" spans="2:22" ht="15" thickBot="1" x14ac:dyDescent="0.4">
      <c r="B28" s="89"/>
      <c r="C28" s="25">
        <v>1</v>
      </c>
      <c r="D28" s="195"/>
      <c r="E28" s="84"/>
      <c r="F28" s="83"/>
      <c r="G28" s="84"/>
      <c r="H28" s="85"/>
      <c r="I28" s="77"/>
      <c r="J28" s="86"/>
      <c r="K28" s="84"/>
      <c r="L28" s="87"/>
      <c r="M28" s="77"/>
      <c r="N28" s="78">
        <f t="shared" si="1"/>
        <v>0</v>
      </c>
      <c r="O28" s="88">
        <f t="shared" si="0"/>
        <v>0</v>
      </c>
      <c r="P28" s="333">
        <f>+O28*1000/Q7</f>
        <v>0</v>
      </c>
      <c r="Q28" s="334"/>
      <c r="R28" s="334"/>
      <c r="S28" s="81">
        <v>1</v>
      </c>
      <c r="T28" s="199"/>
      <c r="U28" s="44"/>
      <c r="V28" s="200"/>
    </row>
    <row r="29" spans="2:22" ht="15" thickBot="1" x14ac:dyDescent="0.4">
      <c r="B29" s="89"/>
      <c r="C29" s="25">
        <v>1</v>
      </c>
      <c r="D29" s="195"/>
      <c r="E29" s="84"/>
      <c r="F29" s="83"/>
      <c r="G29" s="84"/>
      <c r="H29" s="85"/>
      <c r="I29" s="77"/>
      <c r="J29" s="86"/>
      <c r="K29" s="84"/>
      <c r="L29" s="87"/>
      <c r="M29" s="77"/>
      <c r="N29" s="78">
        <f t="shared" si="1"/>
        <v>0</v>
      </c>
      <c r="O29" s="88">
        <f t="shared" si="0"/>
        <v>0</v>
      </c>
      <c r="P29" s="333">
        <f>+O29*1000/Q7</f>
        <v>0</v>
      </c>
      <c r="Q29" s="334"/>
      <c r="R29" s="334"/>
      <c r="S29" s="81">
        <v>1</v>
      </c>
      <c r="T29" s="199"/>
      <c r="U29" s="44"/>
      <c r="V29" s="200"/>
    </row>
    <row r="30" spans="2:22" ht="15" thickBot="1" x14ac:dyDescent="0.4">
      <c r="B30" s="89"/>
      <c r="C30" s="26">
        <v>1</v>
      </c>
      <c r="D30" s="195"/>
      <c r="E30" s="84"/>
      <c r="F30" s="83"/>
      <c r="G30" s="84"/>
      <c r="H30" s="85"/>
      <c r="I30" s="77"/>
      <c r="J30" s="86"/>
      <c r="K30" s="84"/>
      <c r="L30" s="87"/>
      <c r="M30" s="77"/>
      <c r="N30" s="78">
        <f t="shared" si="1"/>
        <v>0</v>
      </c>
      <c r="O30" s="88">
        <f t="shared" si="0"/>
        <v>0</v>
      </c>
      <c r="P30" s="333">
        <f>+O30*1000/Q7</f>
        <v>0</v>
      </c>
      <c r="Q30" s="334"/>
      <c r="R30" s="334"/>
      <c r="S30" s="81">
        <v>1</v>
      </c>
      <c r="T30" s="199"/>
      <c r="U30" s="44"/>
      <c r="V30" s="200"/>
    </row>
    <row r="31" spans="2:22" ht="15" thickBot="1" x14ac:dyDescent="0.4">
      <c r="B31" s="89"/>
      <c r="C31" s="26">
        <v>1</v>
      </c>
      <c r="D31" s="195"/>
      <c r="E31" s="91"/>
      <c r="F31" s="83"/>
      <c r="G31" s="91"/>
      <c r="H31" s="85"/>
      <c r="I31" s="90"/>
      <c r="J31" s="86"/>
      <c r="K31" s="91"/>
      <c r="L31" s="87"/>
      <c r="M31" s="90"/>
      <c r="N31" s="78">
        <f t="shared" si="1"/>
        <v>0</v>
      </c>
      <c r="O31" s="88">
        <f t="shared" si="0"/>
        <v>0</v>
      </c>
      <c r="P31" s="333">
        <f>+O31*1000/Q7</f>
        <v>0</v>
      </c>
      <c r="Q31" s="334"/>
      <c r="R31" s="334"/>
      <c r="S31" s="81">
        <v>1</v>
      </c>
      <c r="T31" s="199"/>
      <c r="U31" s="44"/>
      <c r="V31" s="200"/>
    </row>
    <row r="32" spans="2:22" ht="15" thickBot="1" x14ac:dyDescent="0.4">
      <c r="B32" s="89"/>
      <c r="C32" s="26">
        <v>1</v>
      </c>
      <c r="D32" s="195"/>
      <c r="E32" s="84"/>
      <c r="F32" s="83"/>
      <c r="G32" s="84"/>
      <c r="H32" s="85"/>
      <c r="I32" s="77"/>
      <c r="J32" s="86"/>
      <c r="K32" s="84"/>
      <c r="L32" s="87"/>
      <c r="M32" s="77"/>
      <c r="N32" s="78">
        <f t="shared" si="1"/>
        <v>0</v>
      </c>
      <c r="O32" s="88">
        <f t="shared" si="0"/>
        <v>0</v>
      </c>
      <c r="P32" s="333">
        <f>+O32*1000/Q7</f>
        <v>0</v>
      </c>
      <c r="Q32" s="334"/>
      <c r="R32" s="334"/>
      <c r="S32" s="81">
        <v>1</v>
      </c>
      <c r="T32" s="199"/>
      <c r="U32" s="44"/>
      <c r="V32" s="200"/>
    </row>
    <row r="33" spans="2:22" ht="15" thickBot="1" x14ac:dyDescent="0.4">
      <c r="B33" s="266"/>
      <c r="C33" s="267">
        <v>1</v>
      </c>
      <c r="D33" s="196"/>
      <c r="E33" s="93"/>
      <c r="F33" s="92"/>
      <c r="G33" s="93"/>
      <c r="H33" s="268"/>
      <c r="I33" s="269"/>
      <c r="J33" s="92"/>
      <c r="K33" s="93"/>
      <c r="L33" s="270"/>
      <c r="M33" s="269"/>
      <c r="N33" s="78">
        <f t="shared" si="1"/>
        <v>0</v>
      </c>
      <c r="O33" s="88">
        <f t="shared" si="0"/>
        <v>0</v>
      </c>
      <c r="P33" s="333">
        <f>+O33*1000/Q7</f>
        <v>0</v>
      </c>
      <c r="Q33" s="334"/>
      <c r="R33" s="334"/>
      <c r="S33" s="81">
        <v>1</v>
      </c>
      <c r="T33" s="264"/>
      <c r="U33" s="45"/>
      <c r="V33" s="265"/>
    </row>
    <row r="34" spans="2:22" x14ac:dyDescent="0.35">
      <c r="B34" s="96" t="s">
        <v>33</v>
      </c>
      <c r="C34" s="81"/>
      <c r="D34" s="97">
        <f>SUM(D8:D33)</f>
        <v>0</v>
      </c>
      <c r="E34" s="98">
        <f>+E22</f>
        <v>0</v>
      </c>
      <c r="F34" s="99">
        <f>F35*G34/1000</f>
        <v>0</v>
      </c>
      <c r="G34" s="100">
        <v>0.37</v>
      </c>
      <c r="H34" s="97">
        <f>SUM(H8:H33)</f>
        <v>0</v>
      </c>
      <c r="I34" s="98">
        <v>0.37</v>
      </c>
      <c r="J34" s="97">
        <f>SUM(J8:J33)</f>
        <v>0</v>
      </c>
      <c r="K34" s="101">
        <v>0.5</v>
      </c>
      <c r="L34" s="102"/>
      <c r="M34" s="271"/>
      <c r="N34" s="303"/>
      <c r="O34" s="289"/>
      <c r="P34" s="289"/>
      <c r="Q34" s="291"/>
      <c r="R34" s="291"/>
      <c r="S34" s="291"/>
      <c r="T34" s="291"/>
      <c r="U34" s="291"/>
      <c r="V34" s="291"/>
    </row>
    <row r="35" spans="2:22" x14ac:dyDescent="0.35">
      <c r="B35" s="96" t="s">
        <v>34</v>
      </c>
      <c r="C35" s="81"/>
      <c r="D35" s="97">
        <f>D34*E34</f>
        <v>0</v>
      </c>
      <c r="E35" s="98"/>
      <c r="F35" s="107">
        <f>+F39*F37</f>
        <v>0</v>
      </c>
      <c r="G35" s="108"/>
      <c r="H35" s="97">
        <f>H34*I34</f>
        <v>0</v>
      </c>
      <c r="I35" s="103"/>
      <c r="J35" s="97">
        <f>J34*K34</f>
        <v>0</v>
      </c>
      <c r="K35" s="103"/>
      <c r="L35" s="97">
        <f>L34*M34</f>
        <v>0</v>
      </c>
      <c r="M35" s="108"/>
      <c r="N35" s="289"/>
      <c r="O35" s="289"/>
      <c r="P35" s="289"/>
      <c r="Q35" s="291"/>
      <c r="R35" s="291"/>
      <c r="S35" s="291"/>
      <c r="T35" s="291"/>
      <c r="U35" s="291"/>
      <c r="V35" s="291"/>
    </row>
    <row r="36" spans="2:22" x14ac:dyDescent="0.35">
      <c r="B36" s="111"/>
      <c r="C36" s="112"/>
      <c r="D36" s="69"/>
      <c r="E36" s="112"/>
      <c r="F36" s="23"/>
      <c r="G36" s="113"/>
      <c r="H36" s="22"/>
      <c r="I36" s="112"/>
      <c r="J36" s="22"/>
      <c r="K36" s="112"/>
      <c r="L36" s="22"/>
      <c r="M36" s="113"/>
      <c r="N36" s="289"/>
      <c r="O36" s="289"/>
      <c r="P36" s="289"/>
      <c r="Q36" s="291"/>
      <c r="R36" s="291"/>
      <c r="S36" s="291"/>
      <c r="T36" s="291"/>
      <c r="U36" s="291"/>
      <c r="V36" s="291"/>
    </row>
    <row r="37" spans="2:22" x14ac:dyDescent="0.35">
      <c r="B37" s="114" t="s">
        <v>35</v>
      </c>
      <c r="C37" s="115"/>
      <c r="D37" s="116">
        <v>1.2</v>
      </c>
      <c r="E37" s="115"/>
      <c r="F37" s="117">
        <v>1.24</v>
      </c>
      <c r="G37" s="118"/>
      <c r="H37" s="116">
        <v>1.34</v>
      </c>
      <c r="I37" s="115"/>
      <c r="J37" s="116">
        <v>1.39</v>
      </c>
      <c r="K37" s="3"/>
      <c r="L37" s="116">
        <v>1.4</v>
      </c>
      <c r="M37" s="118"/>
      <c r="N37" s="304"/>
      <c r="O37" s="304"/>
      <c r="P37" s="304"/>
      <c r="Q37" s="291"/>
      <c r="R37" s="291"/>
      <c r="S37" s="291"/>
      <c r="T37" s="291"/>
      <c r="U37" s="291"/>
      <c r="V37" s="291"/>
    </row>
    <row r="38" spans="2:22" x14ac:dyDescent="0.35">
      <c r="B38" s="121"/>
      <c r="C38" s="53"/>
      <c r="D38" s="122"/>
      <c r="E38" s="53"/>
      <c r="F38" s="109"/>
      <c r="G38" s="123"/>
      <c r="H38" s="122"/>
      <c r="I38" s="53"/>
      <c r="J38" s="122"/>
      <c r="K38" s="53"/>
      <c r="L38" s="122"/>
      <c r="M38" s="123"/>
      <c r="N38" s="291"/>
      <c r="O38" s="291"/>
      <c r="P38" s="291"/>
      <c r="Q38" s="291"/>
      <c r="R38" s="291"/>
      <c r="S38" s="291"/>
      <c r="T38" s="291"/>
      <c r="U38" s="291"/>
      <c r="V38" s="291"/>
    </row>
    <row r="39" spans="2:22" x14ac:dyDescent="0.35">
      <c r="B39" s="124" t="s">
        <v>36</v>
      </c>
      <c r="C39" s="125"/>
      <c r="D39" s="126">
        <f>+D35/D37*1000</f>
        <v>0</v>
      </c>
      <c r="E39" s="125"/>
      <c r="F39" s="127"/>
      <c r="G39" s="128"/>
      <c r="H39" s="126">
        <f>+H35/H37*1000</f>
        <v>0</v>
      </c>
      <c r="I39" s="125"/>
      <c r="J39" s="126">
        <f>+J35/J37*1000</f>
        <v>0</v>
      </c>
      <c r="K39" s="125"/>
      <c r="L39" s="126">
        <f>+L35/L37*1000</f>
        <v>0</v>
      </c>
      <c r="M39" s="128"/>
      <c r="N39" s="291"/>
      <c r="O39" s="291"/>
      <c r="P39" s="291"/>
      <c r="Q39" s="291"/>
      <c r="R39" s="291"/>
      <c r="S39" s="291"/>
      <c r="T39" s="291"/>
      <c r="U39" s="291"/>
      <c r="V39" s="291"/>
    </row>
    <row r="40" spans="2:22" x14ac:dyDescent="0.35">
      <c r="B40" s="129" t="s">
        <v>37</v>
      </c>
      <c r="C40" s="189"/>
      <c r="D40" s="131">
        <f>+D39*0.93</f>
        <v>0</v>
      </c>
      <c r="E40" s="132" t="s">
        <v>38</v>
      </c>
      <c r="F40" s="131">
        <f>+F39*0.93</f>
        <v>0</v>
      </c>
      <c r="G40" s="132" t="s">
        <v>39</v>
      </c>
      <c r="H40" s="131">
        <f>+H39*0.93</f>
        <v>0</v>
      </c>
      <c r="I40" s="132" t="s">
        <v>39</v>
      </c>
      <c r="J40" s="133">
        <f>+J39*0.93</f>
        <v>0</v>
      </c>
      <c r="K40" s="132" t="s">
        <v>38</v>
      </c>
      <c r="L40" s="133">
        <f>+L39*0.93</f>
        <v>0</v>
      </c>
      <c r="M40" s="272" t="s">
        <v>40</v>
      </c>
      <c r="N40" s="291"/>
      <c r="O40" s="291"/>
      <c r="P40" s="291"/>
      <c r="Q40" s="291"/>
      <c r="R40" s="291"/>
      <c r="S40" s="291"/>
      <c r="T40" s="291"/>
      <c r="U40" s="291"/>
      <c r="V40" s="291"/>
    </row>
    <row r="41" spans="2:22" x14ac:dyDescent="0.35">
      <c r="B41" s="119" t="s">
        <v>41</v>
      </c>
      <c r="C41" s="134"/>
      <c r="D41" s="135">
        <v>313282</v>
      </c>
      <c r="E41" s="134"/>
      <c r="F41" s="136"/>
      <c r="G41" s="137"/>
      <c r="H41" s="135"/>
      <c r="I41" s="134"/>
      <c r="J41" s="138"/>
      <c r="K41" s="134"/>
      <c r="L41" s="138"/>
      <c r="M41" s="137"/>
      <c r="N41" s="304"/>
      <c r="O41" s="304"/>
      <c r="P41" s="304"/>
      <c r="Q41" s="291"/>
      <c r="R41" s="291"/>
      <c r="S41" s="291"/>
      <c r="T41" s="291"/>
      <c r="U41" s="291"/>
      <c r="V41" s="291"/>
    </row>
    <row r="42" spans="2:22" x14ac:dyDescent="0.35">
      <c r="B42" s="139"/>
      <c r="C42" s="81"/>
      <c r="D42" s="122"/>
      <c r="E42" s="81"/>
      <c r="F42" s="109"/>
      <c r="G42" s="123"/>
      <c r="H42" s="122"/>
      <c r="I42" s="81"/>
      <c r="J42" s="102"/>
      <c r="K42" s="81"/>
      <c r="L42" s="122"/>
      <c r="M42" s="123"/>
      <c r="N42" s="291"/>
      <c r="O42" s="291"/>
      <c r="P42" s="291"/>
      <c r="Q42" s="291"/>
      <c r="R42" s="291"/>
      <c r="S42" s="291"/>
      <c r="T42" s="291"/>
      <c r="U42" s="291"/>
      <c r="V42" s="291"/>
    </row>
    <row r="43" spans="2:22" ht="15" thickBot="1" x14ac:dyDescent="0.4">
      <c r="B43" s="146" t="s">
        <v>43</v>
      </c>
      <c r="C43" s="147"/>
      <c r="D43" s="148"/>
      <c r="E43" s="147"/>
      <c r="F43" s="148"/>
      <c r="G43" s="149"/>
      <c r="H43" s="148"/>
      <c r="I43" s="147"/>
      <c r="J43" s="148"/>
      <c r="K43" s="147"/>
      <c r="L43" s="150"/>
      <c r="M43" s="149"/>
      <c r="N43" s="297"/>
      <c r="O43" s="297"/>
      <c r="P43" s="297"/>
      <c r="Q43" s="297"/>
      <c r="R43" s="297"/>
      <c r="S43" s="291"/>
      <c r="T43" s="291"/>
      <c r="U43" s="291"/>
      <c r="V43" s="291"/>
    </row>
    <row r="44" spans="2:22" x14ac:dyDescent="0.35">
      <c r="B44" s="121"/>
      <c r="C44" s="81"/>
      <c r="D44" s="122"/>
      <c r="E44" s="81"/>
      <c r="F44" s="109"/>
      <c r="G44" s="123"/>
      <c r="H44" s="122"/>
      <c r="I44" s="81"/>
      <c r="J44" s="122"/>
      <c r="K44" s="81"/>
      <c r="L44" s="122"/>
      <c r="M44" s="123"/>
      <c r="N44" s="291"/>
      <c r="O44" s="291"/>
      <c r="P44" s="291"/>
      <c r="Q44" s="291"/>
      <c r="R44" s="291"/>
      <c r="S44" s="291"/>
      <c r="T44" s="291"/>
      <c r="U44" s="291"/>
      <c r="V44" s="291"/>
    </row>
    <row r="45" spans="2:22" ht="15" thickBot="1" x14ac:dyDescent="0.4">
      <c r="B45" s="259" t="s">
        <v>44</v>
      </c>
      <c r="C45" s="260"/>
      <c r="D45" s="261" t="e">
        <f>+D43/D39</f>
        <v>#DIV/0!</v>
      </c>
      <c r="E45" s="155"/>
      <c r="F45" s="262" t="e">
        <f>+F43/F39</f>
        <v>#DIV/0!</v>
      </c>
      <c r="G45" s="157"/>
      <c r="H45" s="261" t="e">
        <f>+H43/H39</f>
        <v>#DIV/0!</v>
      </c>
      <c r="I45" s="155"/>
      <c r="J45" s="261" t="e">
        <f>+J43/J39</f>
        <v>#DIV/0!</v>
      </c>
      <c r="K45" s="155"/>
      <c r="L45" s="261" t="e">
        <f>+L43/L39</f>
        <v>#DIV/0!</v>
      </c>
      <c r="M45" s="273"/>
      <c r="N45" s="291"/>
      <c r="O45" s="291"/>
      <c r="P45" s="291"/>
      <c r="Q45" s="291"/>
      <c r="R45" s="291"/>
      <c r="S45" s="291"/>
      <c r="T45" s="291"/>
      <c r="U45" s="291"/>
      <c r="V45" s="291"/>
    </row>
    <row r="46" spans="2:22" x14ac:dyDescent="0.35">
      <c r="B46" s="3"/>
      <c r="C46" s="81"/>
      <c r="D46" s="81"/>
      <c r="E46" s="81"/>
      <c r="F46" s="263"/>
      <c r="G46" s="81"/>
      <c r="H46" s="81"/>
      <c r="I46" s="81"/>
      <c r="J46" s="81"/>
      <c r="K46" s="81"/>
      <c r="L46" s="81"/>
      <c r="M46" s="81"/>
      <c r="N46" s="3"/>
      <c r="O46" s="3"/>
      <c r="P46" s="3"/>
      <c r="Q46" s="3"/>
      <c r="R46" s="3"/>
      <c r="S46" s="3"/>
      <c r="T46" s="3"/>
      <c r="U46" s="3"/>
      <c r="V46" s="3"/>
    </row>
    <row r="47" spans="2:22" x14ac:dyDescent="0.35">
      <c r="B47" s="3"/>
      <c r="C47" s="81"/>
      <c r="D47" s="81"/>
      <c r="E47" s="81"/>
      <c r="F47" s="3"/>
      <c r="G47" s="3"/>
      <c r="H47" s="81"/>
      <c r="I47" s="81"/>
      <c r="J47" s="81"/>
      <c r="K47" s="81"/>
      <c r="L47" s="81"/>
      <c r="M47" s="81"/>
      <c r="N47" s="3"/>
      <c r="O47" s="3"/>
      <c r="P47" s="3"/>
      <c r="Q47" s="3"/>
      <c r="R47" s="3"/>
      <c r="S47" s="3"/>
      <c r="T47" s="3"/>
      <c r="U47" s="3"/>
      <c r="V47" s="3"/>
    </row>
  </sheetData>
  <mergeCells count="27">
    <mergeCell ref="P29:R29"/>
    <mergeCell ref="P30:R30"/>
    <mergeCell ref="P31:R31"/>
    <mergeCell ref="P32:R32"/>
    <mergeCell ref="P33:R33"/>
    <mergeCell ref="P28:R28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16:R16"/>
    <mergeCell ref="P6:R6"/>
    <mergeCell ref="P8:R8"/>
    <mergeCell ref="P9:R9"/>
    <mergeCell ref="P10:R10"/>
    <mergeCell ref="P11:R11"/>
    <mergeCell ref="P12:R12"/>
    <mergeCell ref="P13:R13"/>
    <mergeCell ref="P14:R14"/>
    <mergeCell ref="P15:R15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D1BDA7920DF540A806C62DFCF3AF5A" ma:contentTypeVersion="5" ma:contentTypeDescription="Opret et nyt dokument." ma:contentTypeScope="" ma:versionID="3aad77e7dac439898c71ba6754cc5285">
  <xsd:schema xmlns:xsd="http://www.w3.org/2001/XMLSchema" xmlns:xs="http://www.w3.org/2001/XMLSchema" xmlns:p="http://schemas.microsoft.com/office/2006/metadata/properties" xmlns:ns2="4e4d5cb1-95a1-426e-b511-3357940c2b86" targetNamespace="http://schemas.microsoft.com/office/2006/metadata/properties" ma:root="true" ma:fieldsID="2c5ed66d9d3e9f60935d2268bf5ef247" ns2:_="">
    <xsd:import namespace="4e4d5cb1-95a1-426e-b511-3357940c2b86"/>
    <xsd:element name="properties">
      <xsd:complexType>
        <xsd:sequence>
          <xsd:element name="documentManagement">
            <xsd:complexType>
              <xsd:all>
                <xsd:element ref="ns2:EntityNumber" minOccurs="0"/>
                <xsd:element ref="ns2:EntityType" minOccurs="0"/>
                <xsd:element ref="ns2:Documenttype" minOccurs="0"/>
                <xsd:element ref="ns2:Metadata" minOccurs="0"/>
                <xsd:element ref="ns2:Rel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d5cb1-95a1-426e-b511-3357940c2b86" elementFormDefault="qualified">
    <xsd:import namespace="http://schemas.microsoft.com/office/2006/documentManagement/types"/>
    <xsd:import namespace="http://schemas.microsoft.com/office/infopath/2007/PartnerControls"/>
    <xsd:element name="EntityNumber" ma:index="8" nillable="true" ma:displayName="EntityNumber" ma:list="{0F0914C9-3A76-40EB-BFE1-97E53948B44D}" ma:internalName="EntityNumber" ma:readOnly="true" ma:showField="EntityNumber">
      <xsd:simpleType>
        <xsd:restriction base="dms:Lookup"/>
      </xsd:simpleType>
    </xsd:element>
    <xsd:element name="EntityType" ma:index="9" nillable="true" ma:displayName="EntityType" ma:list="{0F0914C9-3A76-40EB-BFE1-97E53948B44D}" ma:internalName="EntityType" ma:readOnly="true" ma:showField="EntityType">
      <xsd:simpleType>
        <xsd:restriction base="dms:Lookup"/>
      </xsd:simpleType>
    </xsd:element>
    <xsd:element name="Documenttype" ma:index="10" nillable="true" ma:displayName="Documenttype" ma:internalName="Documenttype" ma:readOnly="true">
      <xsd:simpleType>
        <xsd:restriction base="dms:Text"/>
      </xsd:simpleType>
    </xsd:element>
    <xsd:element name="Metadata" ma:index="11" nillable="true" ma:displayName="Metadata" ma:internalName="Metadata">
      <xsd:simpleType>
        <xsd:restriction base="dms:Text"/>
      </xsd:simpleType>
    </xsd:element>
    <xsd:element name="Relation" ma:index="12" nillable="true" ma:displayName="Relation" ma:internalName="Relat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tadata xmlns="4e4d5cb1-95a1-426e-b511-3357940c2b86" xsi:nil="true"/>
    <Relation xmlns="4e4d5cb1-95a1-426e-b511-3357940c2b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3A360-C8DA-41C7-A8DF-B77477577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d5cb1-95a1-426e-b511-3357940c2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0A56DF-CBD6-4BFC-8A5F-16B3943909FF}">
  <ds:schemaRefs>
    <ds:schemaRef ds:uri="http://schemas.microsoft.com/office/2006/metadata/properties"/>
    <ds:schemaRef ds:uri="4e4d5cb1-95a1-426e-b511-3357940c2b8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372868-1907-40E4-8A51-3543B12A21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Slættid og aftaler</vt:lpstr>
      <vt:lpstr>Kvalitet og udbytte</vt:lpstr>
      <vt:lpstr>Mineraler og frisk analyser mv</vt:lpstr>
      <vt:lpstr>Udbytte og omk på markniveau</vt:lpstr>
      <vt:lpstr>'Kvalitet og udbytte'!Udskriftsområde</vt:lpstr>
      <vt:lpstr>'Mineraler og frisk analyser mv'!Udskriftsområde</vt:lpstr>
      <vt:lpstr>'Slættid og aftaler'!Udskriftsområde</vt:lpstr>
      <vt:lpstr>'Udbytte og omk på markniveau'!Udskriftsområde</vt:lpstr>
    </vt:vector>
  </TitlesOfParts>
  <Company>JLBR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Solvejg Horst Petersen</dc:creator>
  <cp:lastModifiedBy>Julie Cherone Schmidt Henriksen</cp:lastModifiedBy>
  <cp:lastPrinted>2017-12-14T18:31:02Z</cp:lastPrinted>
  <dcterms:created xsi:type="dcterms:W3CDTF">2015-11-01T20:34:34Z</dcterms:created>
  <dcterms:modified xsi:type="dcterms:W3CDTF">2018-11-07T07:25:44Z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0x010100DDD1BDA7920DF540A806C62DFCF3AF5A</vt:lpwstr>
  </property>
</Properties>
</file>